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rewbaum-my.sharepoint.com/personal/ab_andrewbaum_com/Documents/Academic/Publications/Books/REI/Website materials/Excel/Ang/"/>
    </mc:Choice>
  </mc:AlternateContent>
  <xr:revisionPtr revIDLastSave="2" documentId="8_{7726A7EF-332F-8047-9421-0704D1965AA4}" xr6:coauthVersionLast="47" xr6:coauthVersionMax="47" xr10:uidLastSave="{24EC67D8-457A-D645-A95F-E8F4739AD471}"/>
  <bookViews>
    <workbookView xWindow="0" yWindow="500" windowWidth="40960" windowHeight="20940" xr2:uid="{447A3C61-7D4B-2C41-8637-A1D9DA358D2C}"/>
  </bookViews>
  <sheets>
    <sheet name="Figure 12.5" sheetId="10" r:id="rId1"/>
    <sheet name="Figure 12.6" sheetId="11" r:id="rId2"/>
    <sheet name="Figure 12.8" sheetId="12" r:id="rId3"/>
    <sheet name="Market returns" sheetId="13" r:id="rId4"/>
    <sheet name="LC Data spec" sheetId="8" r:id="rId5"/>
    <sheet name="Table 12.8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" i="13" l="1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4" i="13"/>
  <c r="Q5" i="13"/>
  <c r="E11" i="12" l="1"/>
  <c r="E10" i="12"/>
  <c r="E9" i="12"/>
  <c r="E8" i="12"/>
  <c r="E7" i="12"/>
  <c r="E6" i="12"/>
  <c r="D20" i="11"/>
  <c r="C20" i="11"/>
  <c r="C20" i="9" l="1"/>
  <c r="C18" i="9"/>
  <c r="C19" i="9" s="1"/>
  <c r="C21" i="9" l="1"/>
  <c r="C23" i="9" s="1"/>
  <c r="C24" i="9" s="1"/>
  <c r="C26" i="9" s="1"/>
</calcChain>
</file>

<file path=xl/sharedStrings.xml><?xml version="1.0" encoding="utf-8"?>
<sst xmlns="http://schemas.openxmlformats.org/spreadsheetml/2006/main" count="217" uniqueCount="169">
  <si>
    <t>Return</t>
  </si>
  <si>
    <t>Portfolio</t>
  </si>
  <si>
    <t>Benchmark</t>
  </si>
  <si>
    <t>Standard retail - South East</t>
  </si>
  <si>
    <t>Standard retail - Rest of UK</t>
  </si>
  <si>
    <t>Shopping centres</t>
  </si>
  <si>
    <t>Retail warehouse</t>
  </si>
  <si>
    <t>City offices</t>
  </si>
  <si>
    <t>West End offices</t>
  </si>
  <si>
    <t>Rest of South East offices</t>
  </si>
  <si>
    <t xml:space="preserve">Rest of UK offices </t>
  </si>
  <si>
    <t>Industrial - South East</t>
  </si>
  <si>
    <t>Industrial - Rest of UK</t>
  </si>
  <si>
    <t>Residential</t>
  </si>
  <si>
    <t>Other</t>
  </si>
  <si>
    <t>Cash</t>
  </si>
  <si>
    <t>Leverage</t>
  </si>
  <si>
    <t>Beta = 0.5</t>
  </si>
  <si>
    <t>IPD Annual Index</t>
  </si>
  <si>
    <t>Beta = 1.5</t>
  </si>
  <si>
    <t>Beta = 2</t>
  </si>
  <si>
    <t>Figure 12.5: Impact of increased risk / higher beta</t>
  </si>
  <si>
    <t>Segment</t>
  </si>
  <si>
    <t>Figure 12.6: London Capital portfolio v MSCI benchmark</t>
  </si>
  <si>
    <t>Low risk</t>
  </si>
  <si>
    <t>leveraged</t>
  </si>
  <si>
    <t>Current</t>
  </si>
  <si>
    <t>Growth</t>
  </si>
  <si>
    <t>inefficient</t>
  </si>
  <si>
    <t>Figure 12.8, Table 12.11: Portfolio risk/return results (%)</t>
  </si>
  <si>
    <t>Risk </t>
  </si>
  <si>
    <t>Return </t>
  </si>
  <si>
    <t>ke = ka + (ka - kd) * LTV / (1-LTV)</t>
  </si>
  <si>
    <t>ke</t>
  </si>
  <si>
    <t>ka</t>
  </si>
  <si>
    <t>kd</t>
  </si>
  <si>
    <t>LTV</t>
  </si>
  <si>
    <t>ka-kd</t>
  </si>
  <si>
    <t>(ka-kd)*LTV</t>
  </si>
  <si>
    <t>1-LTV</t>
  </si>
  <si>
    <t>LTV/(1-LTV)</t>
  </si>
  <si>
    <t>TYPES</t>
  </si>
  <si>
    <t>Asset 1</t>
  </si>
  <si>
    <t>London office</t>
  </si>
  <si>
    <t>Core</t>
  </si>
  <si>
    <t>Asset 2</t>
  </si>
  <si>
    <t>Value add</t>
  </si>
  <si>
    <t>Asset 3</t>
  </si>
  <si>
    <t>Development</t>
  </si>
  <si>
    <t>Asset 4</t>
  </si>
  <si>
    <t>Prov office</t>
  </si>
  <si>
    <t>Asset 5</t>
  </si>
  <si>
    <t>Asset 6</t>
  </si>
  <si>
    <t>Asset 7</t>
  </si>
  <si>
    <t>Ret warehouse</t>
  </si>
  <si>
    <t>Asset 8</t>
  </si>
  <si>
    <t>Asset 9</t>
  </si>
  <si>
    <t>Asset 10</t>
  </si>
  <si>
    <t>INPUTS</t>
  </si>
  <si>
    <t>Current yield</t>
  </si>
  <si>
    <t>Exit yield 10</t>
  </si>
  <si>
    <t>Exit yield 20</t>
  </si>
  <si>
    <t>Rent growth</t>
  </si>
  <si>
    <t>Min rent growth - 1SD</t>
  </si>
  <si>
    <t>Max rent growth +1SD</t>
  </si>
  <si>
    <t>For development/value add</t>
  </si>
  <si>
    <t>Min vacancy period</t>
  </si>
  <si>
    <t>Max vacancy period</t>
  </si>
  <si>
    <t xml:space="preserve">Min discount on rent </t>
  </si>
  <si>
    <t xml:space="preserve">Max discount on rent </t>
  </si>
  <si>
    <t>Correlations?</t>
  </si>
  <si>
    <t>OUTPUTS</t>
  </si>
  <si>
    <t>Max 10 year IRR</t>
  </si>
  <si>
    <t>Min 10 year IRR</t>
  </si>
  <si>
    <t>Max 20 year IRR</t>
  </si>
  <si>
    <t>Min 20 year IRR</t>
  </si>
  <si>
    <t>SD 10 year IRR</t>
  </si>
  <si>
    <t>SD 20 year IRR</t>
  </si>
  <si>
    <t>Max 3 year IRR</t>
  </si>
  <si>
    <t>Min 3 year IRR</t>
  </si>
  <si>
    <t>(ka-kd)*(LTV/(1-LTV))</t>
  </si>
  <si>
    <t xml:space="preserve">LTV </t>
  </si>
  <si>
    <t xml:space="preserve">ke </t>
  </si>
  <si>
    <t xml:space="preserve">ka </t>
  </si>
  <si>
    <t>return on unleveraged asset</t>
  </si>
  <si>
    <t>return on equity or the return on the leveraged asset</t>
  </si>
  <si>
    <t>cost of debt</t>
  </si>
  <si>
    <t>value of the asset</t>
  </si>
  <si>
    <t>value of debt</t>
  </si>
  <si>
    <t>loan to value ratio (= D/A)</t>
  </si>
  <si>
    <t>A</t>
  </si>
  <si>
    <t>D</t>
  </si>
  <si>
    <t>Net of tax return</t>
  </si>
  <si>
    <t>Tax</t>
  </si>
  <si>
    <t>Net return</t>
  </si>
  <si>
    <t>ka + (ka - kd) * LTV / (1-LTV) = ke</t>
  </si>
  <si>
    <t>Table 12.8: Expected portfolio returns at different leverage levels</t>
  </si>
  <si>
    <t>Standard deviation</t>
  </si>
  <si>
    <t>Assume</t>
  </si>
  <si>
    <t>Assume 5-year,  %pa</t>
  </si>
  <si>
    <t>Assume 10-year,  %pa</t>
  </si>
  <si>
    <t>Assume 20-year,  %pa</t>
  </si>
  <si>
    <t>Rolling 5-yrs</t>
  </si>
  <si>
    <t>Rolling 10-yrs</t>
  </si>
  <si>
    <t>Rolling 20-yrs</t>
  </si>
  <si>
    <t>Average</t>
  </si>
  <si>
    <t>Best</t>
  </si>
  <si>
    <t>Worst</t>
  </si>
  <si>
    <t>Retail</t>
  </si>
  <si>
    <t>Central London</t>
  </si>
  <si>
    <t>South Eastern</t>
  </si>
  <si>
    <t>Rest of UK</t>
  </si>
  <si>
    <t>Large Supermarket</t>
  </si>
  <si>
    <t>Shopping Centre</t>
  </si>
  <si>
    <t>Retail Warehouse</t>
  </si>
  <si>
    <t>Office</t>
  </si>
  <si>
    <t>City</t>
  </si>
  <si>
    <t>West End</t>
  </si>
  <si>
    <t>South eastern</t>
  </si>
  <si>
    <t>Industrial</t>
  </si>
  <si>
    <t>London</t>
  </si>
  <si>
    <t>Distribution warehouse</t>
  </si>
  <si>
    <t>Office Park</t>
  </si>
  <si>
    <t>Total Return</t>
  </si>
  <si>
    <t>Capital Growth</t>
  </si>
  <si>
    <t>Income Return</t>
  </si>
  <si>
    <t>Market</t>
  </si>
  <si>
    <t>FORECASTS</t>
  </si>
  <si>
    <t>HISTORY</t>
  </si>
  <si>
    <t>Downside</t>
  </si>
  <si>
    <t>Base</t>
  </si>
  <si>
    <t>Upside</t>
  </si>
  <si>
    <t>Value-add</t>
  </si>
  <si>
    <t>10 years</t>
  </si>
  <si>
    <t>5 years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</si>
  <si>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</si>
  <si>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</si>
  <si>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</si>
  <si>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</si>
  <si>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</si>
  <si>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</si>
  <si>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</si>
  <si>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</si>
  <si>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</si>
  <si>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</si>
  <si>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</si>
  <si>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</si>
  <si>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</si>
  <si>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</si>
  <si>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</si>
  <si>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</si>
  <si>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</si>
  <si>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</si>
  <si>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</si>
  <si>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</si>
  <si>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</si>
  <si>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</si>
  <si>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</si>
  <si>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</si>
  <si>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</si>
  <si>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</si>
  <si>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</si>
  <si>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Column1</t>
  </si>
  <si>
    <t>Column2</t>
  </si>
  <si>
    <t>Column3</t>
  </si>
  <si>
    <t>Column4</t>
  </si>
  <si>
    <t>Asset type</t>
  </si>
  <si>
    <t>Style</t>
  </si>
  <si>
    <t>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</si>
</sst>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 tint="0.79998168889431442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theme="9" tint="0.39997558519241921"/>
      </bottom>
      <diagonal/>
    </border>
    <border>
      <left/>
      <right style="medium">
        <color auto="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medium">
        <color auto="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medium">
        <color auto="1"/>
      </bottom>
      <diagonal/>
    </border>
    <border>
      <left/>
      <right/>
      <top style="thin">
        <color theme="9" tint="0.39997558519241921"/>
      </top>
      <bottom style="medium">
        <color auto="1"/>
      </bottom>
      <diagonal/>
    </border>
    <border>
      <left/>
      <right style="medium">
        <color auto="1"/>
      </right>
      <top style="thin">
        <color theme="9" tint="0.39997558519241921"/>
      </top>
      <bottom style="medium">
        <color auto="1"/>
      </bottom>
      <diagonal/>
    </border>
    <border>
      <left style="medium">
        <color auto="1"/>
      </left>
      <right style="thin">
        <color theme="9" tint="0.39997558519241921"/>
      </right>
      <top/>
      <bottom/>
      <diagonal/>
    </border>
    <border>
      <left style="medium">
        <color auto="1"/>
      </left>
      <right style="thin">
        <color theme="9" tint="0.39997558519241921"/>
      </right>
      <top/>
      <bottom style="medium">
        <color auto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/>
      <right/>
      <top style="medium">
        <color auto="1"/>
      </top>
      <bottom style="thin">
        <color theme="9" tint="0.39997558519241921"/>
      </bottom>
      <diagonal/>
    </border>
    <border>
      <left/>
      <right style="medium">
        <color auto="1"/>
      </right>
      <top style="medium">
        <color auto="1"/>
      </top>
      <bottom style="thin">
        <color theme="9" tint="0.399975585192419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165" fontId="0" fillId="0" borderId="0" xfId="0" applyNumberFormat="1"/>
    <xf numFmtId="1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/>
    <xf numFmtId="164" fontId="1" fillId="0" borderId="0" xfId="3" applyNumberFormat="1" applyFont="1" applyAlignment="1">
      <alignment horizontal="center" vertical="center"/>
    </xf>
    <xf numFmtId="164" fontId="5" fillId="3" borderId="3" xfId="3" applyNumberFormat="1" applyFont="1" applyFill="1" applyBorder="1" applyAlignment="1">
      <alignment horizontal="center" vertical="center"/>
    </xf>
    <xf numFmtId="164" fontId="0" fillId="4" borderId="3" xfId="3" applyNumberFormat="1" applyFont="1" applyFill="1" applyBorder="1" applyAlignment="1">
      <alignment horizontal="center" vertical="center"/>
    </xf>
    <xf numFmtId="164" fontId="0" fillId="0" borderId="3" xfId="3" applyNumberFormat="1" applyFont="1" applyBorder="1" applyAlignment="1">
      <alignment horizontal="center" vertical="center"/>
    </xf>
    <xf numFmtId="164" fontId="2" fillId="0" borderId="0" xfId="0" applyNumberFormat="1" applyFont="1"/>
    <xf numFmtId="0" fontId="0" fillId="0" borderId="0" xfId="0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Border="1"/>
    <xf numFmtId="0" fontId="5" fillId="8" borderId="0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10" fontId="8" fillId="0" borderId="0" xfId="1" applyNumberFormat="1" applyFont="1" applyBorder="1" applyAlignment="1">
      <alignment horizontal="center" vertical="center"/>
    </xf>
    <xf numFmtId="0" fontId="0" fillId="0" borderId="24" xfId="0" applyBorder="1"/>
    <xf numFmtId="0" fontId="0" fillId="0" borderId="27" xfId="0" applyBorder="1"/>
    <xf numFmtId="0" fontId="0" fillId="0" borderId="10" xfId="0" applyBorder="1"/>
    <xf numFmtId="0" fontId="0" fillId="0" borderId="13" xfId="0" applyBorder="1"/>
    <xf numFmtId="0" fontId="0" fillId="0" borderId="2" xfId="0" applyBorder="1"/>
    <xf numFmtId="0" fontId="5" fillId="0" borderId="0" xfId="0" applyFont="1" applyBorder="1" applyAlignment="1">
      <alignment horizontal="center" vertical="center"/>
    </xf>
    <xf numFmtId="0" fontId="0" fillId="0" borderId="0" xfId="0" applyFont="1"/>
    <xf numFmtId="0" fontId="6" fillId="10" borderId="23" xfId="0" applyFont="1" applyFill="1" applyBorder="1"/>
    <xf numFmtId="10" fontId="8" fillId="2" borderId="28" xfId="0" applyNumberFormat="1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left" vertical="center"/>
    </xf>
    <xf numFmtId="10" fontId="8" fillId="0" borderId="29" xfId="0" applyNumberFormat="1" applyFont="1" applyBorder="1" applyAlignment="1">
      <alignment horizontal="center" vertical="center"/>
    </xf>
    <xf numFmtId="10" fontId="8" fillId="2" borderId="29" xfId="0" applyNumberFormat="1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left" vertical="center"/>
    </xf>
    <xf numFmtId="10" fontId="8" fillId="0" borderId="30" xfId="0" applyNumberFormat="1" applyFont="1" applyBorder="1" applyAlignment="1">
      <alignment horizontal="center" vertical="center"/>
    </xf>
    <xf numFmtId="2" fontId="8" fillId="0" borderId="30" xfId="1" applyNumberFormat="1" applyFont="1" applyBorder="1" applyAlignment="1">
      <alignment horizontal="center" vertical="center"/>
    </xf>
    <xf numFmtId="0" fontId="0" fillId="0" borderId="27" xfId="0" applyFont="1" applyBorder="1"/>
    <xf numFmtId="10" fontId="8" fillId="2" borderId="30" xfId="0" applyNumberFormat="1" applyFont="1" applyFill="1" applyBorder="1" applyAlignment="1">
      <alignment horizontal="center" vertical="center"/>
    </xf>
    <xf numFmtId="0" fontId="6" fillId="10" borderId="25" xfId="0" applyFont="1" applyFill="1" applyBorder="1"/>
    <xf numFmtId="0" fontId="6" fillId="10" borderId="26" xfId="0" applyFont="1" applyFill="1" applyBorder="1"/>
    <xf numFmtId="0" fontId="0" fillId="0" borderId="24" xfId="0" applyFont="1" applyBorder="1"/>
    <xf numFmtId="0" fontId="0" fillId="0" borderId="0" xfId="0" applyFont="1" applyBorder="1"/>
    <xf numFmtId="0" fontId="0" fillId="0" borderId="13" xfId="0" applyFont="1" applyBorder="1"/>
    <xf numFmtId="0" fontId="5" fillId="8" borderId="19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</cellXfs>
  <cellStyles count="4">
    <cellStyle name="Normal" xfId="0" builtinId="0"/>
    <cellStyle name="Normal 3" xfId="2" xr:uid="{496CDB43-00EC-8D44-87F8-25E87A2D3594}"/>
    <cellStyle name="Per cent" xfId="1" builtinId="5"/>
    <cellStyle name="Percent 2" xfId="3" xr:uid="{1B762297-0304-244B-B412-71B8B5A75D20}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  <dxf>
      <border outline="0">
        <left style="medium">
          <color auto="1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GB" b="1" dirty="0"/>
              <a:t>MSC</a:t>
            </a:r>
            <a:r>
              <a:rPr lang="en-GB" b="1" baseline="0" dirty="0"/>
              <a:t>I s</a:t>
            </a:r>
            <a:r>
              <a:rPr lang="en-GB" b="1" dirty="0"/>
              <a:t>ector exposure (% GAV)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219454562639503"/>
          <c:y val="0.14089701664322121"/>
          <c:w val="0.61041333129757669"/>
          <c:h val="0.78561456134503571"/>
        </c:manualLayout>
      </c:layout>
      <c:barChart>
        <c:barDir val="bar"/>
        <c:grouping val="clustered"/>
        <c:varyColors val="0"/>
        <c:ser>
          <c:idx val="0"/>
          <c:order val="0"/>
          <c:tx>
            <c:v>IPD UK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Standard retail - South East</c:v>
              </c:pt>
              <c:pt idx="1">
                <c:v>Standard retail - Rest of UK</c:v>
              </c:pt>
              <c:pt idx="2">
                <c:v>Shopping centres</c:v>
              </c:pt>
              <c:pt idx="3">
                <c:v>Retail warehouse</c:v>
              </c:pt>
              <c:pt idx="4">
                <c:v>City offices</c:v>
              </c:pt>
              <c:pt idx="5">
                <c:v>West End offices</c:v>
              </c:pt>
              <c:pt idx="6">
                <c:v>Rest of South East offices</c:v>
              </c:pt>
              <c:pt idx="7">
                <c:v>Rest of UK offices </c:v>
              </c:pt>
              <c:pt idx="8">
                <c:v>Industrial - South East</c:v>
              </c:pt>
              <c:pt idx="9">
                <c:v>Industrial - Rest of UK</c:v>
              </c:pt>
              <c:pt idx="10">
                <c:v>Residential</c:v>
              </c:pt>
              <c:pt idx="11">
                <c:v>Other</c:v>
              </c:pt>
              <c:pt idx="12">
                <c:v>Cash</c:v>
              </c:pt>
            </c:strLit>
          </c:cat>
          <c:val>
            <c:numLit>
              <c:formatCode>General</c:formatCode>
              <c:ptCount val="13"/>
              <c:pt idx="0">
                <c:v>7.03911</c:v>
              </c:pt>
              <c:pt idx="1">
                <c:v>3.22451</c:v>
              </c:pt>
              <c:pt idx="2">
                <c:v>2.4472200000000002</c:v>
              </c:pt>
              <c:pt idx="3">
                <c:v>13.05194</c:v>
              </c:pt>
              <c:pt idx="4">
                <c:v>3.5754199999999998</c:v>
              </c:pt>
              <c:pt idx="5">
                <c:v>8.1717099999999991</c:v>
              </c:pt>
              <c:pt idx="6">
                <c:v>10.688800000000001</c:v>
              </c:pt>
              <c:pt idx="7">
                <c:v>5.7240099999999998</c:v>
              </c:pt>
              <c:pt idx="8">
                <c:v>19.742069999999998</c:v>
              </c:pt>
              <c:pt idx="9">
                <c:v>10.17224</c:v>
              </c:pt>
              <c:pt idx="10">
                <c:v>0</c:v>
              </c:pt>
              <c:pt idx="11">
                <c:v>10.183680000000001</c:v>
              </c:pt>
              <c:pt idx="12">
                <c:v>5.9792800000000002</c:v>
              </c:pt>
            </c:numLit>
          </c:val>
          <c:extLst>
            <c:ext xmlns:c16="http://schemas.microsoft.com/office/drawing/2014/chart" uri="{C3380CC4-5D6E-409C-BE32-E72D297353CC}">
              <c16:uniqueId val="{00000000-9715-EF49-89B6-71BB8722FB8D}"/>
            </c:ext>
          </c:extLst>
        </c:ser>
        <c:ser>
          <c:idx val="1"/>
          <c:order val="1"/>
          <c:tx>
            <c:v>AshbyCapital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Standard retail - South East</c:v>
              </c:pt>
              <c:pt idx="1">
                <c:v>Standard retail - Rest of UK</c:v>
              </c:pt>
              <c:pt idx="2">
                <c:v>Shopping centres</c:v>
              </c:pt>
              <c:pt idx="3">
                <c:v>Retail warehouse</c:v>
              </c:pt>
              <c:pt idx="4">
                <c:v>City offices</c:v>
              </c:pt>
              <c:pt idx="5">
                <c:v>West End offices</c:v>
              </c:pt>
              <c:pt idx="6">
                <c:v>Rest of South East offices</c:v>
              </c:pt>
              <c:pt idx="7">
                <c:v>Rest of UK offices </c:v>
              </c:pt>
              <c:pt idx="8">
                <c:v>Industrial - South East</c:v>
              </c:pt>
              <c:pt idx="9">
                <c:v>Industrial - Rest of UK</c:v>
              </c:pt>
              <c:pt idx="10">
                <c:v>Residential</c:v>
              </c:pt>
              <c:pt idx="11">
                <c:v>Other</c:v>
              </c:pt>
              <c:pt idx="12">
                <c:v>Cash</c:v>
              </c:pt>
            </c:strLit>
          </c:cat>
          <c:val>
            <c:numLit>
              <c:formatCode>General</c:formatCode>
              <c:ptCount val="13"/>
              <c:pt idx="0">
                <c:v>3.2530497341257432</c:v>
              </c:pt>
              <c:pt idx="1">
                <c:v>0</c:v>
              </c:pt>
              <c:pt idx="2">
                <c:v>0</c:v>
              </c:pt>
              <c:pt idx="3">
                <c:v>11.948701908038787</c:v>
              </c:pt>
              <c:pt idx="4">
                <c:v>27.400688145136066</c:v>
              </c:pt>
              <c:pt idx="5">
                <c:v>35.90866437284955</c:v>
              </c:pt>
              <c:pt idx="6">
                <c:v>3.3156083828589304</c:v>
              </c:pt>
              <c:pt idx="7">
                <c:v>11.229277447607132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6.9440100093837973</c:v>
              </c:pt>
            </c:numLit>
          </c:val>
          <c:extLst>
            <c:ext xmlns:c16="http://schemas.microsoft.com/office/drawing/2014/chart" uri="{C3380CC4-5D6E-409C-BE32-E72D297353CC}">
              <c16:uniqueId val="{00000001-9715-EF49-89B6-71BB8722F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869328"/>
        <c:axId val="663867032"/>
      </c:barChart>
      <c:catAx>
        <c:axId val="66386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663867032"/>
        <c:crosses val="autoZero"/>
        <c:auto val="1"/>
        <c:lblAlgn val="ctr"/>
        <c:lblOffset val="100"/>
        <c:noMultiLvlLbl val="0"/>
      </c:catAx>
      <c:valAx>
        <c:axId val="66386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66386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Risk and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6"/>
              <c:pt idx="0">
                <c:v>4.1000000000000002E-2</c:v>
              </c:pt>
              <c:pt idx="1">
                <c:v>5.2999999999999999E-2</c:v>
              </c:pt>
              <c:pt idx="2">
                <c:v>5.7000000000000002E-2</c:v>
              </c:pt>
              <c:pt idx="3">
                <c:v>8.3000000000000004E-2</c:v>
              </c:pt>
              <c:pt idx="4">
                <c:v>5.3999999999999999E-2</c:v>
              </c:pt>
              <c:pt idx="5">
                <c:v>0.08</c:v>
              </c:pt>
            </c:numLit>
          </c:xVal>
          <c:yVal>
            <c:numLit>
              <c:formatCode>General</c:formatCode>
              <c:ptCount val="6"/>
              <c:pt idx="0">
                <c:v>0.15</c:v>
              </c:pt>
              <c:pt idx="1">
                <c:v>0.21</c:v>
              </c:pt>
              <c:pt idx="2">
                <c:v>0.23</c:v>
              </c:pt>
              <c:pt idx="3">
                <c:v>0.3</c:v>
              </c:pt>
              <c:pt idx="4">
                <c:v>0.25</c:v>
              </c:pt>
              <c:pt idx="5">
                <c:v>0.31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E6CF-A241-ADB2-77AA3C0E2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350495"/>
        <c:axId val="1078400111"/>
      </c:scatterChart>
      <c:valAx>
        <c:axId val="1119350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400111"/>
        <c:crosses val="autoZero"/>
        <c:crossBetween val="midCat"/>
      </c:valAx>
      <c:valAx>
        <c:axId val="10784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350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111125</xdr:colOff>
      <xdr:row>0</xdr:row>
      <xdr:rowOff>190499</xdr:rowOff>
    </xdr:from>
    <xdr:to>
      <xdr:col>16</xdr:col>
      <xdr:colOff>282575</xdr:colOff>
      <xdr:row>30</xdr:row>
      <xdr:rowOff>171449</xdr:rowOff>
    </xdr:to>
    <xdr:graphicFrame macro="">
      <xdr:nvGraphicFramePr>
        <xdr:cNvPr id="2" name="Content Placeholder 5">
          <a:extLst>
            <a:ext uri="{FF2B5EF4-FFF2-40B4-BE49-F238E27FC236}">
              <a16:creationId xmlns:a16="http://schemas.microsoft.com/office/drawing/2014/main" id="{B353BCB8-0762-214D-BAC0-CBDC7999FA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727075</xdr:colOff>
      <xdr:row>1</xdr:row>
      <xdr:rowOff>174624</xdr:rowOff>
    </xdr:from>
    <xdr:to>
      <xdr:col>14</xdr:col>
      <xdr:colOff>9525</xdr:colOff>
      <xdr:row>21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3A410E-5765-5440-94DD-9D722A731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D67232-ACF9-4FA4-B172-28B374A249BA}" name="Table1" displayName="Table1" ref="C4:AC8" totalsRowShown="0" headerRowDxfId="53" dataDxfId="52">
  <tableColumns count="27">
    <tableColumn id="1" xr3:uid="{931B245C-B84E-4F4B-9C05-A1BDBFAFBFB1}" name="1981" dataDxfId="51"/>
    <tableColumn id="2" xr3:uid="{1A57DC72-2D24-44EE-BB37-829B1524FCD8}" name="1982" dataDxfId="50"/>
    <tableColumn id="3" xr3:uid="{3ABD3CEC-2424-4FE5-A21F-D14A05F4CD9F}" name="1983" dataDxfId="49"/>
    <tableColumn id="4" xr3:uid="{881B06A6-9A89-4DD9-9962-5011ECAF3551}" name="1984" dataDxfId="48"/>
    <tableColumn id="5" xr3:uid="{E82CB1D9-D7D3-427F-9F52-7EFF111A2150}" name="1985" dataDxfId="47"/>
    <tableColumn id="6" xr3:uid="{E5396C6D-12F4-413E-8114-A263B6156A13}" name="1986" dataDxfId="46"/>
    <tableColumn id="7" xr3:uid="{AD18A837-112A-4C02-BC4A-7D31BBC8E060}" name="1987" dataDxfId="45"/>
    <tableColumn id="8" xr3:uid="{98F91317-335F-499F-9A86-E3BE34A326DF}" name="1988" dataDxfId="44"/>
    <tableColumn id="9" xr3:uid="{22162330-85C9-4529-9FFC-B87839455749}" name="1989" dataDxfId="43"/>
    <tableColumn id="10" xr3:uid="{17627B05-8160-4CB1-8F58-71C4A492C6C5}" name="1990" dataDxfId="42"/>
    <tableColumn id="11" xr3:uid="{3FF17677-0348-46B6-8F7E-BD281F2641A8}" name="1991" dataDxfId="41"/>
    <tableColumn id="12" xr3:uid="{5777B85D-D0A9-4F6C-B89E-B2CC65B62E8A}" name="1992" dataDxfId="40"/>
    <tableColumn id="13" xr3:uid="{4E8BF710-A8EC-44FF-9D01-C04A71C16C1D}" name="1993" dataDxfId="39"/>
    <tableColumn id="14" xr3:uid="{786CE508-DCC6-49C7-9201-0649F9419165}" name="1994" dataDxfId="38"/>
    <tableColumn id="15" xr3:uid="{D95B91C9-119E-4903-AFD2-568BDC3D184B}" name="1995" dataDxfId="37"/>
    <tableColumn id="16" xr3:uid="{6C621024-E12E-4F36-A525-191234BE2234}" name="1996" dataDxfId="36"/>
    <tableColumn id="17" xr3:uid="{328F44EE-C641-4999-A251-3B951BB27907}" name="1997" dataDxfId="35"/>
    <tableColumn id="18" xr3:uid="{B1973346-8F39-4D68-BDFF-80F458838910}" name="1998" dataDxfId="34"/>
    <tableColumn id="19" xr3:uid="{C812E57D-D495-4CB9-B1E2-3FA8CA496C17}" name="1999" dataDxfId="33"/>
    <tableColumn id="20" xr3:uid="{D2ABD555-F647-4C89-97E2-4F2E145C33F7}" name="2000" dataDxfId="32"/>
    <tableColumn id="21" xr3:uid="{EF696727-A873-42D1-B285-AA775D0A68D7}" name="2001" dataDxfId="31"/>
    <tableColumn id="22" xr3:uid="{014BDD33-2A0B-41F6-9092-1C76BF797937}" name="2002" dataDxfId="30"/>
    <tableColumn id="23" xr3:uid="{FF62ADBE-15C2-4B4C-85B1-9942556AE651}" name="2003" dataDxfId="29"/>
    <tableColumn id="24" xr3:uid="{142760EC-5283-4A71-8816-DD5DC4C32E4E}" name="2004" dataDxfId="28"/>
    <tableColumn id="25" xr3:uid="{3A993D50-F018-4ACB-93BA-0DA36552537C}" name="2005" dataDxfId="27"/>
    <tableColumn id="26" xr3:uid="{E3E57303-5A63-4F7A-B1D6-D27FB8536754}" name="2006" dataDxfId="26"/>
    <tableColumn id="27" xr3:uid="{927226CF-FAF7-493E-8016-305E42F6ACF2}" name="2007" dataDxfId="2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293C74-F608-447E-B7BE-F8FB6E8BB479}" name="Table2" displayName="Table2" ref="C5:D18" totalsRowShown="0" headerRowDxfId="24" dataDxfId="23" headerRowCellStyle="Percent 2" dataCellStyle="Percent 2">
  <tableColumns count="2">
    <tableColumn id="1" xr3:uid="{8AAC7EF8-F5D4-40AF-9B2F-CB7A1933DAA1}" name="Portfolio" dataDxfId="22" dataCellStyle="Percent 2"/>
    <tableColumn id="2" xr3:uid="{C9484D59-9BE8-48C5-9B40-CE9A9E5E98B2}" name="Benchmark" dataDxfId="21" dataCellStyle="Percent 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C7CF1D-0E52-4164-8C13-D730A6D387F7}" name="Table3" displayName="Table3" ref="C5:E11" totalsRowShown="0" headerRowDxfId="20" dataDxfId="19">
  <tableColumns count="3">
    <tableColumn id="1" xr3:uid="{669807EB-3008-428A-AA5E-E152E2259BAC}" name="Risk " dataDxfId="18"/>
    <tableColumn id="2" xr3:uid="{74D591A9-4670-4892-954E-19D47D92F6CD}" name="Return " dataDxfId="17"/>
    <tableColumn id="3" xr3:uid="{97374EC0-9659-463B-AA3C-B1B67065CE3D}" name="Column1" dataDxfId="16">
      <calculatedColumnFormula>D6/C6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0D1912-E849-450C-A0F2-4AC9E4AAB235}" name="Table4" displayName="Table4" ref="C3:K22" totalsRowShown="0" headerRowDxfId="15" dataDxfId="14">
  <tableColumns count="9">
    <tableColumn id="1" xr3:uid="{65BB414A-C63F-43D2-B65C-409EEB3520E6}" name="Standard deviation" dataDxfId="13"/>
    <tableColumn id="2" xr3:uid="{493C8D81-9D8C-49A2-AFDD-C44C25317476}" name="Column1" dataDxfId="12"/>
    <tableColumn id="3" xr3:uid="{583FDAC0-7235-456A-BCC0-3BE56765E400}" name="Column2" dataDxfId="11"/>
    <tableColumn id="4" xr3:uid="{5024E4A4-0B9F-4BFA-9EE3-379208219BA6}" name="Assume" dataDxfId="10"/>
    <tableColumn id="5" xr3:uid="{70A7934B-8CB8-4182-B498-0CE681FF83D3}" name="Assume 5-year,  %pa" dataDxfId="9"/>
    <tableColumn id="6" xr3:uid="{B6D5651E-A681-4506-A0CE-065AD535C0D2}" name="Column3" dataDxfId="8"/>
    <tableColumn id="7" xr3:uid="{CCE49291-7849-4CBE-BDB7-367C33820A10}" name="Assume 10-year,  %pa" dataDxfId="7"/>
    <tableColumn id="8" xr3:uid="{A91669AC-1FAC-4C1E-B23D-980C31C386F5}" name="Column4" dataDxfId="6"/>
    <tableColumn id="9" xr3:uid="{B52887BC-B0D3-4594-9C67-764A5EA32D58}" name="Assume 20-year,  %pa" dataDxfId="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252F52-DB3C-47B0-9377-449736C400E5}" name="Table5" displayName="Table5" ref="B28:D33" totalsRowShown="0" headerRowDxfId="4" tableBorderDxfId="3">
  <tableColumns count="3">
    <tableColumn id="1" xr3:uid="{A648A257-2137-46F9-B3A9-B77780F08174}" name="Leverage" dataDxfId="2"/>
    <tableColumn id="2" xr3:uid="{14ECB75E-3B45-41D2-B2BD-DE08E34C9064}" name="Return" dataDxfId="1"/>
    <tableColumn id="3" xr3:uid="{C5A25A7A-CD6B-438F-8C6F-FD9BC50C755F}" name="Net retur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F4EB-442B-9E4A-8F4A-71250AA7F364}">
  <sheetPr>
    <tabColor theme="5" tint="0.59999389629810485"/>
  </sheetPr>
  <dimension ref="B2:AC8"/>
  <sheetViews>
    <sheetView showGridLines="0" tabSelected="1" workbookViewId="0">
      <selection activeCell="C14" sqref="C14"/>
    </sheetView>
  </sheetViews>
  <sheetFormatPr baseColWidth="10" defaultColWidth="11" defaultRowHeight="16" x14ac:dyDescent="0.2"/>
  <cols>
    <col min="1" max="1" width="5.1640625" customWidth="1"/>
    <col min="2" max="2" width="18.5" customWidth="1"/>
  </cols>
  <sheetData>
    <row r="2" spans="2:29" x14ac:dyDescent="0.2">
      <c r="B2" s="1" t="s">
        <v>21</v>
      </c>
      <c r="C2" s="1"/>
      <c r="D2" s="1"/>
      <c r="E2" s="1"/>
      <c r="F2" s="1"/>
    </row>
    <row r="4" spans="2:29" x14ac:dyDescent="0.2">
      <c r="B4" s="82" t="s">
        <v>168</v>
      </c>
      <c r="C4" s="6" t="s">
        <v>135</v>
      </c>
      <c r="D4" s="6" t="s">
        <v>136</v>
      </c>
      <c r="E4" s="6" t="s">
        <v>137</v>
      </c>
      <c r="F4" s="6" t="s">
        <v>138</v>
      </c>
      <c r="G4" s="6" t="s">
        <v>139</v>
      </c>
      <c r="H4" s="6" t="s">
        <v>140</v>
      </c>
      <c r="I4" s="6" t="s">
        <v>141</v>
      </c>
      <c r="J4" s="6" t="s">
        <v>142</v>
      </c>
      <c r="K4" s="6" t="s">
        <v>143</v>
      </c>
      <c r="L4" s="6" t="s">
        <v>144</v>
      </c>
      <c r="M4" s="6" t="s">
        <v>145</v>
      </c>
      <c r="N4" s="6" t="s">
        <v>146</v>
      </c>
      <c r="O4" s="6" t="s">
        <v>147</v>
      </c>
      <c r="P4" s="6" t="s">
        <v>148</v>
      </c>
      <c r="Q4" s="6" t="s">
        <v>149</v>
      </c>
      <c r="R4" s="6" t="s">
        <v>150</v>
      </c>
      <c r="S4" s="6" t="s">
        <v>151</v>
      </c>
      <c r="T4" s="6" t="s">
        <v>152</v>
      </c>
      <c r="U4" s="6" t="s">
        <v>153</v>
      </c>
      <c r="V4" s="6" t="s">
        <v>154</v>
      </c>
      <c r="W4" s="6" t="s">
        <v>155</v>
      </c>
      <c r="X4" s="6" t="s">
        <v>156</v>
      </c>
      <c r="Y4" s="6" t="s">
        <v>157</v>
      </c>
      <c r="Z4" s="6" t="s">
        <v>158</v>
      </c>
      <c r="AA4" s="6" t="s">
        <v>159</v>
      </c>
      <c r="AB4" s="6" t="s">
        <v>160</v>
      </c>
      <c r="AC4" s="6" t="s">
        <v>161</v>
      </c>
    </row>
    <row r="5" spans="2:29" x14ac:dyDescent="0.2">
      <c r="B5" s="7" t="s">
        <v>17</v>
      </c>
      <c r="C5" s="5">
        <v>0.10199999999999999</v>
      </c>
      <c r="D5" s="5">
        <v>6.5000000000000002E-2</v>
      </c>
      <c r="E5" s="5">
        <v>6.7000000000000004E-2</v>
      </c>
      <c r="F5" s="5">
        <v>7.4999999999999997E-2</v>
      </c>
      <c r="G5" s="5">
        <v>7.2999999999999995E-2</v>
      </c>
      <c r="H5" s="5">
        <v>8.8999999999999996E-2</v>
      </c>
      <c r="I5" s="5">
        <v>0.161</v>
      </c>
      <c r="J5" s="5">
        <v>0.17599999999999999</v>
      </c>
      <c r="K5" s="5">
        <v>0.104</v>
      </c>
      <c r="L5" s="5">
        <v>-1.2E-2</v>
      </c>
      <c r="M5" s="5">
        <v>2.3E-2</v>
      </c>
      <c r="N5" s="5">
        <v>3.5000000000000003E-2</v>
      </c>
      <c r="O5" s="5">
        <v>0.14599999999999999</v>
      </c>
      <c r="P5" s="5">
        <v>9.8000000000000004E-2</v>
      </c>
      <c r="Q5" s="5">
        <v>5.7000000000000002E-2</v>
      </c>
      <c r="R5" s="5">
        <v>0.09</v>
      </c>
      <c r="S5" s="5">
        <v>0.122</v>
      </c>
      <c r="T5" s="5">
        <v>9.4E-2</v>
      </c>
      <c r="U5" s="5">
        <v>0.107</v>
      </c>
      <c r="V5" s="5">
        <v>8.5999999999999993E-2</v>
      </c>
      <c r="W5" s="5">
        <v>6.8000000000000005E-2</v>
      </c>
      <c r="X5" s="5">
        <v>8.3000000000000004E-2</v>
      </c>
      <c r="Y5" s="5">
        <v>8.7999999999999995E-2</v>
      </c>
      <c r="Z5" s="5">
        <v>0.123</v>
      </c>
      <c r="AA5" s="5">
        <v>0.124</v>
      </c>
      <c r="AB5" s="5">
        <v>0.115</v>
      </c>
      <c r="AC5" s="5">
        <v>6.0000000000000001E-3</v>
      </c>
    </row>
    <row r="6" spans="2:29" x14ac:dyDescent="0.2">
      <c r="B6" s="7" t="s">
        <v>18</v>
      </c>
      <c r="C6" s="5">
        <v>0.15</v>
      </c>
      <c r="D6" s="5">
        <v>7.4999999999999997E-2</v>
      </c>
      <c r="E6" s="5">
        <v>7.5999999999999998E-2</v>
      </c>
      <c r="F6" s="5">
        <v>8.7999999999999995E-2</v>
      </c>
      <c r="G6" s="5">
        <v>8.3000000000000004E-2</v>
      </c>
      <c r="H6" s="5">
        <v>0.113</v>
      </c>
      <c r="I6" s="5">
        <v>0.26100000000000001</v>
      </c>
      <c r="J6" s="5">
        <v>0.29599999999999999</v>
      </c>
      <c r="K6" s="5">
        <v>0.154</v>
      </c>
      <c r="L6" s="5">
        <v>-8.5000000000000006E-2</v>
      </c>
      <c r="M6" s="5">
        <v>-3.2000000000000001E-2</v>
      </c>
      <c r="N6" s="5">
        <v>-1.7000000000000001E-2</v>
      </c>
      <c r="O6" s="5">
        <v>0.20300000000000001</v>
      </c>
      <c r="P6" s="5">
        <v>0.11899999999999999</v>
      </c>
      <c r="Q6" s="5">
        <v>3.5999999999999997E-2</v>
      </c>
      <c r="R6" s="5">
        <v>0.1</v>
      </c>
      <c r="S6" s="5">
        <v>0.16800000000000001</v>
      </c>
      <c r="T6" s="5">
        <v>0.11799999999999999</v>
      </c>
      <c r="U6" s="5">
        <v>0.14499999999999999</v>
      </c>
      <c r="V6" s="5">
        <v>0.105</v>
      </c>
      <c r="W6" s="5">
        <v>6.8000000000000005E-2</v>
      </c>
      <c r="X6" s="5">
        <v>9.7000000000000003E-2</v>
      </c>
      <c r="Y6" s="5">
        <v>0.109</v>
      </c>
      <c r="Z6" s="5">
        <v>0.184</v>
      </c>
      <c r="AA6" s="5">
        <v>0.192</v>
      </c>
      <c r="AB6" s="5">
        <v>0.182</v>
      </c>
      <c r="AC6" s="5">
        <v>-3.5000000000000003E-2</v>
      </c>
    </row>
    <row r="7" spans="2:29" x14ac:dyDescent="0.2">
      <c r="B7" s="7" t="s">
        <v>19</v>
      </c>
      <c r="C7" s="5">
        <v>0.19800000000000001</v>
      </c>
      <c r="D7" s="5">
        <v>8.5000000000000006E-2</v>
      </c>
      <c r="E7" s="5">
        <v>8.4000000000000005E-2</v>
      </c>
      <c r="F7" s="5">
        <v>0.10199999999999999</v>
      </c>
      <c r="G7" s="5">
        <v>9.2999999999999999E-2</v>
      </c>
      <c r="H7" s="5">
        <v>0.13700000000000001</v>
      </c>
      <c r="I7" s="5">
        <v>0.36</v>
      </c>
      <c r="J7" s="5">
        <v>0.41599999999999998</v>
      </c>
      <c r="K7" s="5">
        <v>0.20499999999999999</v>
      </c>
      <c r="L7" s="5">
        <v>-0.158</v>
      </c>
      <c r="M7" s="5">
        <v>-8.5999999999999993E-2</v>
      </c>
      <c r="N7" s="5">
        <v>-6.9000000000000006E-2</v>
      </c>
      <c r="O7" s="5">
        <v>0.25900000000000001</v>
      </c>
      <c r="P7" s="5">
        <v>0.14000000000000001</v>
      </c>
      <c r="Q7" s="5">
        <v>1.4999999999999999E-2</v>
      </c>
      <c r="R7" s="5">
        <v>0.111</v>
      </c>
      <c r="S7" s="5">
        <v>0.214</v>
      </c>
      <c r="T7" s="5">
        <v>0.14199999999999999</v>
      </c>
      <c r="U7" s="5">
        <v>0.184</v>
      </c>
      <c r="V7" s="5">
        <v>0.124</v>
      </c>
      <c r="W7" s="5">
        <v>6.8000000000000005E-2</v>
      </c>
      <c r="X7" s="5">
        <v>0.11</v>
      </c>
      <c r="Y7" s="5">
        <v>0.129</v>
      </c>
      <c r="Z7" s="5">
        <v>0.245</v>
      </c>
      <c r="AA7" s="5">
        <v>0.25900000000000001</v>
      </c>
      <c r="AB7" s="5">
        <v>0.248</v>
      </c>
      <c r="AC7" s="5">
        <v>-7.4999999999999997E-2</v>
      </c>
    </row>
    <row r="8" spans="2:29" x14ac:dyDescent="0.2">
      <c r="B8" s="7" t="s">
        <v>20</v>
      </c>
      <c r="C8" s="5">
        <v>0.246</v>
      </c>
      <c r="D8" s="5">
        <v>9.5000000000000001E-2</v>
      </c>
      <c r="E8" s="5">
        <v>9.2999999999999999E-2</v>
      </c>
      <c r="F8" s="5">
        <v>0.115</v>
      </c>
      <c r="G8" s="5">
        <v>0.10299999999999999</v>
      </c>
      <c r="H8" s="5">
        <v>0.16200000000000001</v>
      </c>
      <c r="I8" s="5">
        <v>0.45900000000000002</v>
      </c>
      <c r="J8" s="5">
        <v>0.53600000000000003</v>
      </c>
      <c r="K8" s="5">
        <v>0.255</v>
      </c>
      <c r="L8" s="5">
        <v>-0.23100000000000001</v>
      </c>
      <c r="M8" s="5">
        <v>-0.14099999999999999</v>
      </c>
      <c r="N8" s="5">
        <v>-0.121</v>
      </c>
      <c r="O8" s="5">
        <v>0.316</v>
      </c>
      <c r="P8" s="5">
        <v>0.161</v>
      </c>
      <c r="Q8" s="5">
        <v>-6.0000000000000001E-3</v>
      </c>
      <c r="R8" s="5">
        <v>0.121</v>
      </c>
      <c r="S8" s="5">
        <v>0.26</v>
      </c>
      <c r="T8" s="5">
        <v>0.16500000000000001</v>
      </c>
      <c r="U8" s="5">
        <v>0.223</v>
      </c>
      <c r="V8" s="5">
        <v>0.14299999999999999</v>
      </c>
      <c r="W8" s="5">
        <v>6.9000000000000006E-2</v>
      </c>
      <c r="X8" s="5">
        <v>0.124</v>
      </c>
      <c r="Y8" s="5">
        <v>0.15</v>
      </c>
      <c r="Z8" s="5">
        <v>0.30499999999999999</v>
      </c>
      <c r="AA8" s="5">
        <v>0.32700000000000001</v>
      </c>
      <c r="AB8" s="5">
        <v>0.314</v>
      </c>
      <c r="AC8" s="5">
        <v>-0.115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80B4-5B7F-D346-AC7E-851C5441B54E}">
  <sheetPr>
    <tabColor theme="5" tint="0.59999389629810485"/>
  </sheetPr>
  <dimension ref="B2:E20"/>
  <sheetViews>
    <sheetView showGridLines="0" workbookViewId="0">
      <selection activeCell="B36" sqref="B36"/>
    </sheetView>
  </sheetViews>
  <sheetFormatPr baseColWidth="10" defaultColWidth="11" defaultRowHeight="16" x14ac:dyDescent="0.2"/>
  <cols>
    <col min="1" max="1" width="3.6640625" customWidth="1"/>
    <col min="2" max="2" width="24.6640625" customWidth="1"/>
    <col min="4" max="4" width="12.33203125" customWidth="1"/>
  </cols>
  <sheetData>
    <row r="2" spans="2:4" x14ac:dyDescent="0.2">
      <c r="B2" s="1" t="s">
        <v>23</v>
      </c>
      <c r="C2" s="1"/>
    </row>
    <row r="5" spans="2:4" x14ac:dyDescent="0.2">
      <c r="B5" s="9" t="s">
        <v>22</v>
      </c>
      <c r="C5" s="8" t="s">
        <v>1</v>
      </c>
      <c r="D5" s="8" t="s">
        <v>2</v>
      </c>
    </row>
    <row r="6" spans="2:4" x14ac:dyDescent="0.2">
      <c r="B6" s="10" t="s">
        <v>3</v>
      </c>
      <c r="C6" s="8">
        <v>0</v>
      </c>
      <c r="D6" s="8">
        <v>7.0391099999999998E-2</v>
      </c>
    </row>
    <row r="7" spans="2:4" x14ac:dyDescent="0.2">
      <c r="B7" s="11" t="s">
        <v>4</v>
      </c>
      <c r="C7" s="8">
        <v>0</v>
      </c>
      <c r="D7" s="8">
        <v>3.2245099999999999E-2</v>
      </c>
    </row>
    <row r="8" spans="2:4" x14ac:dyDescent="0.2">
      <c r="B8" s="10" t="s">
        <v>5</v>
      </c>
      <c r="C8" s="8">
        <v>0</v>
      </c>
      <c r="D8" s="8">
        <v>2.4472200000000003E-2</v>
      </c>
    </row>
    <row r="9" spans="2:4" x14ac:dyDescent="0.2">
      <c r="B9" s="11" t="s">
        <v>6</v>
      </c>
      <c r="C9" s="8">
        <v>0</v>
      </c>
      <c r="D9" s="8">
        <v>0.13051940000000001</v>
      </c>
    </row>
    <row r="10" spans="2:4" x14ac:dyDescent="0.2">
      <c r="B10" s="10" t="s">
        <v>7</v>
      </c>
      <c r="C10" s="8">
        <v>0</v>
      </c>
      <c r="D10" s="8">
        <v>3.57542E-2</v>
      </c>
    </row>
    <row r="11" spans="2:4" x14ac:dyDescent="0.2">
      <c r="B11" s="11" t="s">
        <v>8</v>
      </c>
      <c r="C11" s="8">
        <v>0</v>
      </c>
      <c r="D11" s="8">
        <v>8.1717099999999987E-2</v>
      </c>
    </row>
    <row r="12" spans="2:4" x14ac:dyDescent="0.2">
      <c r="B12" s="10" t="s">
        <v>9</v>
      </c>
      <c r="C12" s="8">
        <v>0</v>
      </c>
      <c r="D12" s="8">
        <v>0.10688800000000001</v>
      </c>
    </row>
    <row r="13" spans="2:4" x14ac:dyDescent="0.2">
      <c r="B13" s="11" t="s">
        <v>10</v>
      </c>
      <c r="C13" s="8">
        <v>0</v>
      </c>
      <c r="D13" s="8">
        <v>5.7240099999999995E-2</v>
      </c>
    </row>
    <row r="14" spans="2:4" x14ac:dyDescent="0.2">
      <c r="B14" s="10" t="s">
        <v>11</v>
      </c>
      <c r="C14" s="8">
        <v>0.11047158038159435</v>
      </c>
      <c r="D14" s="8">
        <v>0.19742069999999998</v>
      </c>
    </row>
    <row r="15" spans="2:4" x14ac:dyDescent="0.2">
      <c r="B15" s="11" t="s">
        <v>12</v>
      </c>
      <c r="C15" s="8">
        <v>0.39949046646552849</v>
      </c>
      <c r="D15" s="8">
        <v>0.1017224</v>
      </c>
    </row>
    <row r="16" spans="2:4" x14ac:dyDescent="0.2">
      <c r="B16" s="10" t="s">
        <v>13</v>
      </c>
      <c r="C16" s="8">
        <v>8.3329254788615623E-2</v>
      </c>
      <c r="D16" s="8">
        <v>0</v>
      </c>
    </row>
    <row r="17" spans="2:5" x14ac:dyDescent="0.2">
      <c r="B17" s="11" t="s">
        <v>14</v>
      </c>
      <c r="C17" s="8">
        <v>0.40670869836426149</v>
      </c>
      <c r="D17" s="8">
        <v>0.10183680000000001</v>
      </c>
    </row>
    <row r="18" spans="2:5" x14ac:dyDescent="0.2">
      <c r="B18" s="10" t="s">
        <v>15</v>
      </c>
      <c r="C18" s="8">
        <v>0</v>
      </c>
      <c r="D18" s="8">
        <v>5.97928E-2</v>
      </c>
    </row>
    <row r="19" spans="2:5" x14ac:dyDescent="0.2">
      <c r="B19" s="3"/>
      <c r="C19" s="3"/>
      <c r="D19" s="3"/>
    </row>
    <row r="20" spans="2:5" x14ac:dyDescent="0.2">
      <c r="B20" s="3"/>
      <c r="C20" s="12">
        <f>SUM(C6:C19)</f>
        <v>1</v>
      </c>
      <c r="D20" s="12">
        <f>SUM(D6:D19)</f>
        <v>0.99999990000000005</v>
      </c>
      <c r="E20" s="2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3492-CD3F-D142-961C-2EC94009E668}">
  <sheetPr>
    <tabColor theme="5" tint="0.59999389629810485"/>
  </sheetPr>
  <dimension ref="B2:F25"/>
  <sheetViews>
    <sheetView showGridLines="0" workbookViewId="0">
      <selection activeCell="P23" sqref="P23"/>
    </sheetView>
  </sheetViews>
  <sheetFormatPr baseColWidth="10" defaultColWidth="11" defaultRowHeight="16" x14ac:dyDescent="0.2"/>
  <cols>
    <col min="1" max="1" width="4.6640625" customWidth="1"/>
  </cols>
  <sheetData>
    <row r="2" spans="2:6" x14ac:dyDescent="0.2">
      <c r="B2" s="1" t="s">
        <v>29</v>
      </c>
    </row>
    <row r="5" spans="2:6" x14ac:dyDescent="0.2">
      <c r="B5" s="13"/>
      <c r="C5" s="13" t="s">
        <v>30</v>
      </c>
      <c r="D5" s="13" t="s">
        <v>31</v>
      </c>
      <c r="E5" s="13" t="s">
        <v>162</v>
      </c>
    </row>
    <row r="6" spans="2:6" x14ac:dyDescent="0.2">
      <c r="B6" s="14" t="s">
        <v>24</v>
      </c>
      <c r="C6" s="15">
        <v>0.15</v>
      </c>
      <c r="D6" s="15">
        <v>4.1000000000000002E-2</v>
      </c>
      <c r="E6" s="16">
        <f>D6/C6</f>
        <v>0.27333333333333337</v>
      </c>
    </row>
    <row r="7" spans="2:6" x14ac:dyDescent="0.2">
      <c r="B7" s="14" t="s">
        <v>25</v>
      </c>
      <c r="C7" s="15">
        <v>0.21</v>
      </c>
      <c r="D7" s="15">
        <v>5.2999999999999999E-2</v>
      </c>
      <c r="E7" s="16">
        <f t="shared" ref="E7:E11" si="0">D7/C7</f>
        <v>0.25238095238095237</v>
      </c>
    </row>
    <row r="8" spans="2:6" x14ac:dyDescent="0.2">
      <c r="B8" s="14" t="s">
        <v>26</v>
      </c>
      <c r="C8" s="15">
        <v>0.23</v>
      </c>
      <c r="D8" s="15">
        <v>5.7000000000000002E-2</v>
      </c>
      <c r="E8" s="16">
        <f t="shared" si="0"/>
        <v>0.24782608695652172</v>
      </c>
    </row>
    <row r="9" spans="2:6" x14ac:dyDescent="0.2">
      <c r="B9" s="14" t="s">
        <v>25</v>
      </c>
      <c r="C9" s="15">
        <v>0.3</v>
      </c>
      <c r="D9" s="15">
        <v>8.3000000000000004E-2</v>
      </c>
      <c r="E9" s="16">
        <f t="shared" si="0"/>
        <v>0.27666666666666667</v>
      </c>
    </row>
    <row r="10" spans="2:6" x14ac:dyDescent="0.2">
      <c r="B10" s="14" t="s">
        <v>27</v>
      </c>
      <c r="C10" s="15">
        <v>0.25</v>
      </c>
      <c r="D10" s="15">
        <v>5.3999999999999999E-2</v>
      </c>
      <c r="E10" s="16">
        <f t="shared" si="0"/>
        <v>0.216</v>
      </c>
      <c r="F10" t="s">
        <v>28</v>
      </c>
    </row>
    <row r="11" spans="2:6" x14ac:dyDescent="0.2">
      <c r="B11" s="14" t="s">
        <v>25</v>
      </c>
      <c r="C11" s="15">
        <v>0.31</v>
      </c>
      <c r="D11" s="15">
        <v>0.08</v>
      </c>
      <c r="E11" s="16">
        <f t="shared" si="0"/>
        <v>0.25806451612903225</v>
      </c>
    </row>
    <row r="20" spans="3:4" x14ac:dyDescent="0.2">
      <c r="C20" s="4"/>
      <c r="D20" s="4"/>
    </row>
    <row r="21" spans="3:4" x14ac:dyDescent="0.2">
      <c r="C21" s="4"/>
      <c r="D21" s="4"/>
    </row>
    <row r="22" spans="3:4" x14ac:dyDescent="0.2">
      <c r="C22" s="4"/>
      <c r="D22" s="4"/>
    </row>
    <row r="23" spans="3:4" x14ac:dyDescent="0.2">
      <c r="C23" s="4"/>
      <c r="D23" s="4"/>
    </row>
    <row r="24" spans="3:4" x14ac:dyDescent="0.2">
      <c r="C24" s="4"/>
      <c r="D24" s="4"/>
    </row>
    <row r="25" spans="3:4" x14ac:dyDescent="0.2">
      <c r="C25" s="4"/>
      <c r="D25" s="4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E71A-3BD7-2E45-8FBB-70B8366304B0}">
  <sheetPr>
    <tabColor theme="9" tint="0.59999389629810485"/>
  </sheetPr>
  <dimension ref="B2:Q35"/>
  <sheetViews>
    <sheetView showGridLines="0" workbookViewId="0">
      <selection activeCell="I35" sqref="I35"/>
    </sheetView>
  </sheetViews>
  <sheetFormatPr baseColWidth="10" defaultColWidth="11" defaultRowHeight="16" x14ac:dyDescent="0.2"/>
  <cols>
    <col min="1" max="1" width="5" customWidth="1"/>
    <col min="2" max="2" width="21.33203125" customWidth="1"/>
    <col min="3" max="3" width="19.1640625" customWidth="1"/>
    <col min="4" max="5" width="12.33203125" bestFit="1" customWidth="1"/>
    <col min="6" max="6" width="7.83203125" bestFit="1" customWidth="1"/>
    <col min="7" max="7" width="18.6640625" bestFit="1" customWidth="1"/>
    <col min="9" max="9" width="21.1640625" customWidth="1"/>
    <col min="11" max="11" width="21.1640625" customWidth="1"/>
    <col min="12" max="12" width="19.6640625" bestFit="1" customWidth="1"/>
    <col min="14" max="14" width="21.5" customWidth="1"/>
    <col min="15" max="15" width="13.83203125" bestFit="1" customWidth="1"/>
    <col min="16" max="16" width="13.6640625" bestFit="1" customWidth="1"/>
    <col min="17" max="17" width="13" customWidth="1"/>
  </cols>
  <sheetData>
    <row r="2" spans="2:17" ht="17" thickBot="1" x14ac:dyDescent="0.25">
      <c r="B2" s="1" t="s">
        <v>128</v>
      </c>
      <c r="N2" s="1" t="s">
        <v>127</v>
      </c>
    </row>
    <row r="3" spans="2:17" x14ac:dyDescent="0.2">
      <c r="B3" s="80" t="s">
        <v>166</v>
      </c>
      <c r="C3" s="45" t="s">
        <v>97</v>
      </c>
      <c r="D3" s="44" t="s">
        <v>162</v>
      </c>
      <c r="E3" s="44" t="s">
        <v>163</v>
      </c>
      <c r="F3" s="45" t="s">
        <v>98</v>
      </c>
      <c r="G3" s="45" t="s">
        <v>99</v>
      </c>
      <c r="H3" s="44" t="s">
        <v>164</v>
      </c>
      <c r="I3" s="45" t="s">
        <v>100</v>
      </c>
      <c r="J3" s="44" t="s">
        <v>165</v>
      </c>
      <c r="K3" s="45" t="s">
        <v>101</v>
      </c>
      <c r="L3" s="46" t="s">
        <v>101</v>
      </c>
      <c r="N3" s="80" t="s">
        <v>166</v>
      </c>
      <c r="O3" s="76" t="s">
        <v>124</v>
      </c>
      <c r="P3" s="76" t="s">
        <v>125</v>
      </c>
      <c r="Q3" s="78" t="s">
        <v>123</v>
      </c>
    </row>
    <row r="4" spans="2:17" x14ac:dyDescent="0.2">
      <c r="B4" s="81"/>
      <c r="C4" s="27" t="s">
        <v>102</v>
      </c>
      <c r="D4" s="27" t="s">
        <v>103</v>
      </c>
      <c r="E4" s="27" t="s">
        <v>104</v>
      </c>
      <c r="F4" s="27" t="s">
        <v>105</v>
      </c>
      <c r="G4" s="27" t="s">
        <v>106</v>
      </c>
      <c r="H4" s="27" t="s">
        <v>107</v>
      </c>
      <c r="I4" s="27" t="s">
        <v>106</v>
      </c>
      <c r="J4" s="27" t="s">
        <v>107</v>
      </c>
      <c r="K4" s="27" t="s">
        <v>106</v>
      </c>
      <c r="L4" s="42" t="s">
        <v>106</v>
      </c>
      <c r="N4" s="81"/>
      <c r="O4" s="77"/>
      <c r="P4" s="77"/>
      <c r="Q4" s="79"/>
    </row>
    <row r="5" spans="2:17" x14ac:dyDescent="0.2">
      <c r="B5" s="47" t="s">
        <v>108</v>
      </c>
      <c r="C5" s="41"/>
      <c r="D5" s="41"/>
      <c r="E5" s="41"/>
      <c r="F5" s="41"/>
      <c r="G5" s="41"/>
      <c r="H5" s="41"/>
      <c r="I5" s="41"/>
      <c r="J5" s="41"/>
      <c r="K5" s="41"/>
      <c r="L5" s="29"/>
      <c r="N5" s="34" t="s">
        <v>108</v>
      </c>
      <c r="O5" s="18">
        <v>-0.8</v>
      </c>
      <c r="P5" s="19">
        <v>5.3</v>
      </c>
      <c r="Q5" s="28">
        <f>O5+P5</f>
        <v>4.5</v>
      </c>
    </row>
    <row r="6" spans="2:17" x14ac:dyDescent="0.2">
      <c r="B6" s="49" t="s">
        <v>109</v>
      </c>
      <c r="C6" s="41">
        <v>5.6</v>
      </c>
      <c r="D6" s="41">
        <v>1.9</v>
      </c>
      <c r="E6" s="41">
        <v>1.2</v>
      </c>
      <c r="F6" s="41">
        <v>2.2999999999999998</v>
      </c>
      <c r="G6" s="41">
        <v>7.9</v>
      </c>
      <c r="H6" s="41">
        <v>-3.3</v>
      </c>
      <c r="I6" s="41">
        <v>4.2</v>
      </c>
      <c r="J6" s="41">
        <v>0.4</v>
      </c>
      <c r="K6" s="41">
        <v>3.5</v>
      </c>
      <c r="L6" s="28">
        <v>3.5</v>
      </c>
      <c r="N6" s="33" t="s">
        <v>109</v>
      </c>
      <c r="O6" s="20">
        <v>1.9</v>
      </c>
      <c r="P6" s="21">
        <v>2.8</v>
      </c>
      <c r="Q6" s="29">
        <f t="shared" ref="Q6:Q24" si="0">O6+P6</f>
        <v>4.6999999999999993</v>
      </c>
    </row>
    <row r="7" spans="2:17" x14ac:dyDescent="0.2">
      <c r="B7" s="49" t="s">
        <v>110</v>
      </c>
      <c r="C7" s="41">
        <v>4.0999999999999996</v>
      </c>
      <c r="D7" s="41">
        <v>2.2999999999999998</v>
      </c>
      <c r="E7" s="41">
        <v>1.1000000000000001</v>
      </c>
      <c r="F7" s="41">
        <v>-0.2</v>
      </c>
      <c r="G7" s="41">
        <v>3.9</v>
      </c>
      <c r="H7" s="41">
        <v>-4.3</v>
      </c>
      <c r="I7" s="41">
        <v>2.1</v>
      </c>
      <c r="J7" s="41">
        <v>-2.5</v>
      </c>
      <c r="K7" s="41">
        <v>0.9</v>
      </c>
      <c r="L7" s="29">
        <v>0.9</v>
      </c>
      <c r="N7" s="33" t="s">
        <v>110</v>
      </c>
      <c r="O7" s="18">
        <v>-1.7</v>
      </c>
      <c r="P7" s="19">
        <v>5.5</v>
      </c>
      <c r="Q7" s="28">
        <f t="shared" si="0"/>
        <v>3.8</v>
      </c>
    </row>
    <row r="8" spans="2:17" x14ac:dyDescent="0.2">
      <c r="B8" s="49" t="s">
        <v>111</v>
      </c>
      <c r="C8" s="41">
        <v>3.9</v>
      </c>
      <c r="D8" s="41">
        <v>2.7</v>
      </c>
      <c r="E8" s="41">
        <v>1.5</v>
      </c>
      <c r="F8" s="41">
        <v>-0.2</v>
      </c>
      <c r="G8" s="41">
        <v>3.7</v>
      </c>
      <c r="H8" s="41">
        <v>-4.0999999999999996</v>
      </c>
      <c r="I8" s="41">
        <v>2.5</v>
      </c>
      <c r="J8" s="41">
        <v>-2.9</v>
      </c>
      <c r="K8" s="41">
        <v>1.3</v>
      </c>
      <c r="L8" s="28">
        <v>1.3</v>
      </c>
      <c r="N8" s="33" t="s">
        <v>111</v>
      </c>
      <c r="O8" s="20">
        <v>-2</v>
      </c>
      <c r="P8" s="21">
        <v>6.4</v>
      </c>
      <c r="Q8" s="29">
        <f t="shared" si="0"/>
        <v>4.4000000000000004</v>
      </c>
    </row>
    <row r="9" spans="2:17" x14ac:dyDescent="0.2">
      <c r="B9" s="49" t="s">
        <v>112</v>
      </c>
      <c r="C9" s="41">
        <v>2.1</v>
      </c>
      <c r="D9" s="41">
        <v>1.4</v>
      </c>
      <c r="E9" s="41">
        <v>0.4</v>
      </c>
      <c r="F9" s="41">
        <v>1.6</v>
      </c>
      <c r="G9" s="41">
        <v>3.7</v>
      </c>
      <c r="H9" s="41">
        <v>-0.6</v>
      </c>
      <c r="I9" s="41">
        <v>3</v>
      </c>
      <c r="J9" s="41">
        <v>0.1</v>
      </c>
      <c r="K9" s="41">
        <v>2</v>
      </c>
      <c r="L9" s="29">
        <v>2</v>
      </c>
      <c r="N9" s="33" t="s">
        <v>112</v>
      </c>
      <c r="O9" s="18">
        <v>-0.5</v>
      </c>
      <c r="P9" s="19">
        <v>5</v>
      </c>
      <c r="Q9" s="28">
        <f t="shared" si="0"/>
        <v>4.5</v>
      </c>
    </row>
    <row r="10" spans="2:17" x14ac:dyDescent="0.2">
      <c r="B10" s="49" t="s">
        <v>113</v>
      </c>
      <c r="C10" s="41">
        <v>4</v>
      </c>
      <c r="D10" s="41">
        <v>2.5</v>
      </c>
      <c r="E10" s="41">
        <v>1.4</v>
      </c>
      <c r="F10" s="41">
        <v>-0.2</v>
      </c>
      <c r="G10" s="41">
        <v>3.8</v>
      </c>
      <c r="H10" s="41">
        <v>-4.2</v>
      </c>
      <c r="I10" s="41">
        <v>2.2999999999999998</v>
      </c>
      <c r="J10" s="41">
        <v>-2.7</v>
      </c>
      <c r="K10" s="41">
        <v>1.2</v>
      </c>
      <c r="L10" s="28">
        <v>1.2</v>
      </c>
      <c r="N10" s="33" t="s">
        <v>113</v>
      </c>
      <c r="O10" s="20">
        <v>-2.4</v>
      </c>
      <c r="P10" s="21">
        <v>6.1</v>
      </c>
      <c r="Q10" s="29">
        <f t="shared" si="0"/>
        <v>3.6999999999999997</v>
      </c>
    </row>
    <row r="11" spans="2:17" x14ac:dyDescent="0.2">
      <c r="B11" s="49" t="s">
        <v>114</v>
      </c>
      <c r="C11" s="41">
        <v>3.4</v>
      </c>
      <c r="D11" s="41">
        <v>2.4</v>
      </c>
      <c r="E11" s="41">
        <v>1.2</v>
      </c>
      <c r="F11" s="41">
        <v>0.8</v>
      </c>
      <c r="G11" s="41">
        <v>4.2</v>
      </c>
      <c r="H11" s="41">
        <v>-2.6</v>
      </c>
      <c r="I11" s="41">
        <v>3.2</v>
      </c>
      <c r="J11" s="41">
        <v>-1.6</v>
      </c>
      <c r="K11" s="41">
        <v>2</v>
      </c>
      <c r="L11" s="29">
        <v>2</v>
      </c>
      <c r="N11" s="33" t="s">
        <v>114</v>
      </c>
      <c r="O11" s="18">
        <v>-0.9</v>
      </c>
      <c r="P11" s="19">
        <v>6.5</v>
      </c>
      <c r="Q11" s="28">
        <f t="shared" si="0"/>
        <v>5.6</v>
      </c>
    </row>
    <row r="12" spans="2:17" x14ac:dyDescent="0.2">
      <c r="B12" s="47" t="s">
        <v>115</v>
      </c>
      <c r="C12" s="41"/>
      <c r="D12" s="41"/>
      <c r="E12" s="41"/>
      <c r="F12" s="41"/>
      <c r="G12" s="41"/>
      <c r="H12" s="41"/>
      <c r="I12" s="41"/>
      <c r="J12" s="41"/>
      <c r="K12" s="41"/>
      <c r="L12" s="28"/>
      <c r="N12" s="34" t="s">
        <v>115</v>
      </c>
      <c r="O12" s="20">
        <v>0.2</v>
      </c>
      <c r="P12" s="21">
        <v>4.2</v>
      </c>
      <c r="Q12" s="29">
        <f t="shared" si="0"/>
        <v>4.4000000000000004</v>
      </c>
    </row>
    <row r="13" spans="2:17" x14ac:dyDescent="0.2">
      <c r="B13" s="49" t="s">
        <v>116</v>
      </c>
      <c r="C13" s="41">
        <v>8.3000000000000007</v>
      </c>
      <c r="D13" s="41">
        <v>3.5</v>
      </c>
      <c r="E13" s="41">
        <v>2</v>
      </c>
      <c r="F13" s="41">
        <v>1.8</v>
      </c>
      <c r="G13" s="41">
        <v>10.4</v>
      </c>
      <c r="H13" s="41">
        <v>-6.3</v>
      </c>
      <c r="I13" s="41">
        <v>5.6</v>
      </c>
      <c r="J13" s="41">
        <v>-1.5</v>
      </c>
      <c r="K13" s="41">
        <v>4</v>
      </c>
      <c r="L13" s="29">
        <v>4</v>
      </c>
      <c r="N13" s="33" t="s">
        <v>116</v>
      </c>
      <c r="O13" s="18">
        <v>0.4</v>
      </c>
      <c r="P13" s="19">
        <v>4</v>
      </c>
      <c r="Q13" s="28">
        <f t="shared" si="0"/>
        <v>4.4000000000000004</v>
      </c>
    </row>
    <row r="14" spans="2:17" x14ac:dyDescent="0.2">
      <c r="B14" s="49" t="s">
        <v>117</v>
      </c>
      <c r="C14" s="41">
        <v>8</v>
      </c>
      <c r="D14" s="41">
        <v>3.3</v>
      </c>
      <c r="E14" s="41">
        <v>1.7</v>
      </c>
      <c r="F14" s="41">
        <v>2.1</v>
      </c>
      <c r="G14" s="41">
        <v>9.8000000000000007</v>
      </c>
      <c r="H14" s="41">
        <v>-6.2</v>
      </c>
      <c r="I14" s="41">
        <v>5.0999999999999996</v>
      </c>
      <c r="J14" s="41">
        <v>-1.5</v>
      </c>
      <c r="K14" s="41">
        <v>3.5</v>
      </c>
      <c r="L14" s="28">
        <v>3.5</v>
      </c>
      <c r="N14" s="33" t="s">
        <v>117</v>
      </c>
      <c r="O14" s="20">
        <v>1.1000000000000001</v>
      </c>
      <c r="P14" s="21">
        <v>3.4</v>
      </c>
      <c r="Q14" s="29">
        <f t="shared" si="0"/>
        <v>4.5</v>
      </c>
    </row>
    <row r="15" spans="2:17" x14ac:dyDescent="0.2">
      <c r="B15" s="49" t="s">
        <v>110</v>
      </c>
      <c r="C15" s="41">
        <v>4.7</v>
      </c>
      <c r="D15" s="41">
        <v>1.8</v>
      </c>
      <c r="E15" s="41">
        <v>1</v>
      </c>
      <c r="F15" s="41">
        <v>1.8</v>
      </c>
      <c r="G15" s="41">
        <v>6.5</v>
      </c>
      <c r="H15" s="41">
        <v>-2.9</v>
      </c>
      <c r="I15" s="41">
        <v>3.6</v>
      </c>
      <c r="J15" s="41">
        <v>0</v>
      </c>
      <c r="K15" s="41">
        <v>2.8</v>
      </c>
      <c r="L15" s="29">
        <v>2.8</v>
      </c>
      <c r="N15" s="33" t="s">
        <v>110</v>
      </c>
      <c r="O15" s="18">
        <v>-0.5</v>
      </c>
      <c r="P15" s="19">
        <v>4.5999999999999996</v>
      </c>
      <c r="Q15" s="28">
        <f t="shared" si="0"/>
        <v>4.0999999999999996</v>
      </c>
    </row>
    <row r="16" spans="2:17" x14ac:dyDescent="0.2">
      <c r="B16" s="49" t="s">
        <v>111</v>
      </c>
      <c r="C16" s="41">
        <v>4.2</v>
      </c>
      <c r="D16" s="41">
        <v>2.2999999999999998</v>
      </c>
      <c r="E16" s="41">
        <v>1.3</v>
      </c>
      <c r="F16" s="41">
        <v>1.8</v>
      </c>
      <c r="G16" s="41">
        <v>6</v>
      </c>
      <c r="H16" s="41">
        <v>-2.4</v>
      </c>
      <c r="I16" s="41">
        <v>4.0999999999999996</v>
      </c>
      <c r="J16" s="41">
        <v>-0.5</v>
      </c>
      <c r="K16" s="41">
        <v>3.1</v>
      </c>
      <c r="L16" s="28">
        <v>3.1</v>
      </c>
      <c r="N16" s="33" t="s">
        <v>111</v>
      </c>
      <c r="O16" s="20">
        <v>-1.1000000000000001</v>
      </c>
      <c r="P16" s="21">
        <v>5.3</v>
      </c>
      <c r="Q16" s="29">
        <f t="shared" si="0"/>
        <v>4.1999999999999993</v>
      </c>
    </row>
    <row r="17" spans="2:17" x14ac:dyDescent="0.2">
      <c r="B17" s="49" t="s">
        <v>122</v>
      </c>
      <c r="C17" s="41">
        <v>4.7</v>
      </c>
      <c r="D17" s="41">
        <v>2.1</v>
      </c>
      <c r="E17" s="41">
        <v>1.2</v>
      </c>
      <c r="F17" s="41">
        <v>1.8</v>
      </c>
      <c r="G17" s="41">
        <v>6.8</v>
      </c>
      <c r="H17" s="41">
        <v>-2.7</v>
      </c>
      <c r="I17" s="41">
        <v>4.0999999999999996</v>
      </c>
      <c r="J17" s="41">
        <v>0</v>
      </c>
      <c r="K17" s="41">
        <v>3.3</v>
      </c>
      <c r="L17" s="29">
        <v>3.3</v>
      </c>
      <c r="N17" s="33" t="s">
        <v>122</v>
      </c>
      <c r="O17" s="18">
        <v>-0.9</v>
      </c>
      <c r="P17" s="19">
        <v>5.7</v>
      </c>
      <c r="Q17" s="28">
        <f t="shared" si="0"/>
        <v>4.8</v>
      </c>
    </row>
    <row r="18" spans="2:17" x14ac:dyDescent="0.2">
      <c r="B18" s="47" t="s">
        <v>119</v>
      </c>
      <c r="C18" s="41"/>
      <c r="D18" s="41"/>
      <c r="E18" s="41"/>
      <c r="F18" s="41"/>
      <c r="G18" s="41"/>
      <c r="H18" s="41"/>
      <c r="I18" s="41"/>
      <c r="J18" s="41"/>
      <c r="K18" s="41"/>
      <c r="L18" s="28"/>
      <c r="N18" s="34" t="s">
        <v>119</v>
      </c>
      <c r="O18" s="20">
        <v>-0.1</v>
      </c>
      <c r="P18" s="21">
        <v>4.3</v>
      </c>
      <c r="Q18" s="29">
        <f t="shared" si="0"/>
        <v>4.2</v>
      </c>
    </row>
    <row r="19" spans="2:17" x14ac:dyDescent="0.2">
      <c r="B19" s="49" t="s">
        <v>120</v>
      </c>
      <c r="C19" s="41">
        <v>4.7</v>
      </c>
      <c r="D19" s="41">
        <v>1.8</v>
      </c>
      <c r="E19" s="41">
        <v>0.9</v>
      </c>
      <c r="F19" s="41">
        <v>2.1</v>
      </c>
      <c r="G19" s="41">
        <v>5.7</v>
      </c>
      <c r="H19" s="41">
        <v>-3.6</v>
      </c>
      <c r="I19" s="41">
        <v>2.9</v>
      </c>
      <c r="J19" s="41">
        <v>-0.8</v>
      </c>
      <c r="K19" s="41">
        <v>2</v>
      </c>
      <c r="L19" s="29">
        <v>2</v>
      </c>
      <c r="N19" s="33" t="s">
        <v>120</v>
      </c>
      <c r="O19" s="18">
        <v>1</v>
      </c>
      <c r="P19" s="19">
        <v>3.2</v>
      </c>
      <c r="Q19" s="28">
        <f t="shared" si="0"/>
        <v>4.2</v>
      </c>
    </row>
    <row r="20" spans="2:17" x14ac:dyDescent="0.2">
      <c r="B20" s="49" t="s">
        <v>118</v>
      </c>
      <c r="C20" s="41">
        <v>4.5</v>
      </c>
      <c r="D20" s="41">
        <v>1.8</v>
      </c>
      <c r="E20" s="41">
        <v>1</v>
      </c>
      <c r="F20" s="41">
        <v>1.3</v>
      </c>
      <c r="G20" s="41">
        <v>5.6</v>
      </c>
      <c r="H20" s="41">
        <v>-3.5</v>
      </c>
      <c r="I20" s="41">
        <v>2.9</v>
      </c>
      <c r="J20" s="41">
        <v>-0.8</v>
      </c>
      <c r="K20" s="41">
        <v>2</v>
      </c>
      <c r="L20" s="28">
        <v>2</v>
      </c>
      <c r="N20" s="33" t="s">
        <v>118</v>
      </c>
      <c r="O20" s="20">
        <v>-0.5</v>
      </c>
      <c r="P20" s="21">
        <v>4.3</v>
      </c>
      <c r="Q20" s="29">
        <f t="shared" si="0"/>
        <v>3.8</v>
      </c>
    </row>
    <row r="21" spans="2:17" x14ac:dyDescent="0.2">
      <c r="B21" s="49" t="s">
        <v>111</v>
      </c>
      <c r="C21" s="41">
        <v>3.3</v>
      </c>
      <c r="D21" s="41">
        <v>1.5</v>
      </c>
      <c r="E21" s="41">
        <v>0.9</v>
      </c>
      <c r="F21" s="41">
        <v>1.1000000000000001</v>
      </c>
      <c r="G21" s="41">
        <v>4.0999999999999996</v>
      </c>
      <c r="H21" s="41">
        <v>-2.5</v>
      </c>
      <c r="I21" s="41">
        <v>2.2999999999999998</v>
      </c>
      <c r="J21" s="41">
        <v>-0.7</v>
      </c>
      <c r="K21" s="41">
        <v>1.7</v>
      </c>
      <c r="L21" s="29">
        <v>1.7</v>
      </c>
      <c r="N21" s="33" t="s">
        <v>111</v>
      </c>
      <c r="O21" s="18">
        <v>-1.2</v>
      </c>
      <c r="P21" s="19">
        <v>5.6</v>
      </c>
      <c r="Q21" s="28">
        <f t="shared" si="0"/>
        <v>4.3999999999999995</v>
      </c>
    </row>
    <row r="22" spans="2:17" ht="17" thickBot="1" x14ac:dyDescent="0.25">
      <c r="B22" s="50" t="s">
        <v>121</v>
      </c>
      <c r="C22" s="43">
        <v>3.7</v>
      </c>
      <c r="D22" s="43">
        <v>1.6</v>
      </c>
      <c r="E22" s="43">
        <v>0.9</v>
      </c>
      <c r="F22" s="43">
        <v>1.1000000000000001</v>
      </c>
      <c r="G22" s="43">
        <v>4.5</v>
      </c>
      <c r="H22" s="43">
        <v>-2.9</v>
      </c>
      <c r="I22" s="43">
        <v>2.4</v>
      </c>
      <c r="J22" s="43">
        <v>-0.8</v>
      </c>
      <c r="K22" s="43">
        <v>1.7</v>
      </c>
      <c r="L22" s="38">
        <v>1.7</v>
      </c>
      <c r="N22" s="35" t="s">
        <v>121</v>
      </c>
      <c r="O22" s="30">
        <v>-0.2</v>
      </c>
      <c r="P22" s="31">
        <v>4.5</v>
      </c>
      <c r="Q22" s="32">
        <f t="shared" si="0"/>
        <v>4.3</v>
      </c>
    </row>
    <row r="23" spans="2:17" ht="17" thickBot="1" x14ac:dyDescent="0.25"/>
    <row r="24" spans="2:17" ht="17" thickBot="1" x14ac:dyDescent="0.25">
      <c r="N24" s="22" t="s">
        <v>126</v>
      </c>
      <c r="O24" s="23">
        <v>0.1</v>
      </c>
      <c r="P24" s="24">
        <v>4.4000000000000004</v>
      </c>
      <c r="Q24" s="25">
        <f t="shared" si="0"/>
        <v>4.5</v>
      </c>
    </row>
    <row r="25" spans="2:17" ht="17" thickBot="1" x14ac:dyDescent="0.25"/>
    <row r="26" spans="2:17" x14ac:dyDescent="0.2">
      <c r="N26" s="48" t="s">
        <v>167</v>
      </c>
      <c r="O26" s="39" t="s">
        <v>129</v>
      </c>
      <c r="P26" s="39" t="s">
        <v>130</v>
      </c>
      <c r="Q26" s="40" t="s">
        <v>131</v>
      </c>
    </row>
    <row r="27" spans="2:17" x14ac:dyDescent="0.2">
      <c r="N27" s="33" t="s">
        <v>44</v>
      </c>
      <c r="O27" s="18"/>
      <c r="P27" s="19"/>
      <c r="Q27" s="28"/>
    </row>
    <row r="28" spans="2:17" x14ac:dyDescent="0.2">
      <c r="N28" s="33" t="s">
        <v>133</v>
      </c>
      <c r="O28" s="20">
        <v>0.9</v>
      </c>
      <c r="P28" s="21">
        <v>4.0999999999999996</v>
      </c>
      <c r="Q28" s="29">
        <v>7.8</v>
      </c>
    </row>
    <row r="29" spans="2:17" x14ac:dyDescent="0.2">
      <c r="N29" s="33" t="s">
        <v>134</v>
      </c>
      <c r="O29" s="18">
        <v>-2.8</v>
      </c>
      <c r="P29" s="19">
        <v>3.9</v>
      </c>
      <c r="Q29" s="28">
        <v>11.7</v>
      </c>
    </row>
    <row r="30" spans="2:17" x14ac:dyDescent="0.2">
      <c r="N30" s="33" t="s">
        <v>132</v>
      </c>
      <c r="O30" s="20"/>
      <c r="P30" s="21"/>
      <c r="Q30" s="29"/>
    </row>
    <row r="31" spans="2:17" x14ac:dyDescent="0.2">
      <c r="N31" s="33" t="s">
        <v>133</v>
      </c>
      <c r="O31" s="18">
        <v>0.8</v>
      </c>
      <c r="P31" s="19">
        <v>5.5</v>
      </c>
      <c r="Q31" s="28">
        <v>10.199999999999999</v>
      </c>
    </row>
    <row r="32" spans="2:17" x14ac:dyDescent="0.2">
      <c r="N32" s="33" t="s">
        <v>134</v>
      </c>
      <c r="O32" s="20">
        <v>-5</v>
      </c>
      <c r="P32" s="21">
        <v>5.6</v>
      </c>
      <c r="Q32" s="29">
        <v>16</v>
      </c>
    </row>
    <row r="33" spans="14:17" x14ac:dyDescent="0.2">
      <c r="N33" s="33" t="s">
        <v>48</v>
      </c>
      <c r="O33" s="18"/>
      <c r="P33" s="19"/>
      <c r="Q33" s="28"/>
    </row>
    <row r="34" spans="14:17" x14ac:dyDescent="0.2">
      <c r="N34" s="33" t="s">
        <v>133</v>
      </c>
      <c r="O34" s="20">
        <v>1.4</v>
      </c>
      <c r="P34" s="21">
        <v>7.7</v>
      </c>
      <c r="Q34" s="29">
        <v>12.7</v>
      </c>
    </row>
    <row r="35" spans="14:17" ht="17" thickBot="1" x14ac:dyDescent="0.25">
      <c r="N35" s="35" t="s">
        <v>134</v>
      </c>
      <c r="O35" s="36">
        <v>-5.9</v>
      </c>
      <c r="P35" s="37">
        <v>9.3000000000000007</v>
      </c>
      <c r="Q35" s="38">
        <v>21.5</v>
      </c>
    </row>
  </sheetData>
  <mergeCells count="5">
    <mergeCell ref="B3:B4"/>
    <mergeCell ref="O3:O4"/>
    <mergeCell ref="P3:P4"/>
    <mergeCell ref="Q3:Q4"/>
    <mergeCell ref="N3:N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B21F-72F9-FF4B-8685-32E0DF713AFE}">
  <sheetPr>
    <tabColor theme="9" tint="0.59999389629810485"/>
  </sheetPr>
  <dimension ref="B2:D40"/>
  <sheetViews>
    <sheetView showGridLines="0" workbookViewId="0">
      <selection activeCell="F13" sqref="F13"/>
    </sheetView>
  </sheetViews>
  <sheetFormatPr baseColWidth="10" defaultColWidth="11" defaultRowHeight="16" x14ac:dyDescent="0.2"/>
  <cols>
    <col min="1" max="1" width="5" customWidth="1"/>
    <col min="2" max="2" width="25.1640625" bestFit="1" customWidth="1"/>
    <col min="3" max="3" width="15.33203125" customWidth="1"/>
  </cols>
  <sheetData>
    <row r="2" spans="2:4" x14ac:dyDescent="0.2">
      <c r="B2" s="1" t="s">
        <v>41</v>
      </c>
    </row>
    <row r="4" spans="2:4" x14ac:dyDescent="0.2">
      <c r="B4" t="s">
        <v>42</v>
      </c>
      <c r="C4" t="s">
        <v>43</v>
      </c>
      <c r="D4" t="s">
        <v>44</v>
      </c>
    </row>
    <row r="5" spans="2:4" x14ac:dyDescent="0.2">
      <c r="B5" t="s">
        <v>45</v>
      </c>
      <c r="C5" t="s">
        <v>43</v>
      </c>
      <c r="D5" t="s">
        <v>46</v>
      </c>
    </row>
    <row r="6" spans="2:4" x14ac:dyDescent="0.2">
      <c r="B6" t="s">
        <v>47</v>
      </c>
      <c r="C6" t="s">
        <v>43</v>
      </c>
      <c r="D6" t="s">
        <v>48</v>
      </c>
    </row>
    <row r="7" spans="2:4" x14ac:dyDescent="0.2">
      <c r="B7" t="s">
        <v>49</v>
      </c>
      <c r="C7" t="s">
        <v>50</v>
      </c>
      <c r="D7" t="s">
        <v>44</v>
      </c>
    </row>
    <row r="8" spans="2:4" x14ac:dyDescent="0.2">
      <c r="B8" t="s">
        <v>51</v>
      </c>
      <c r="C8" t="s">
        <v>50</v>
      </c>
      <c r="D8" t="s">
        <v>46</v>
      </c>
    </row>
    <row r="9" spans="2:4" x14ac:dyDescent="0.2">
      <c r="B9" t="s">
        <v>52</v>
      </c>
      <c r="C9" t="s">
        <v>50</v>
      </c>
      <c r="D9" t="s">
        <v>48</v>
      </c>
    </row>
    <row r="10" spans="2:4" x14ac:dyDescent="0.2">
      <c r="B10" t="s">
        <v>53</v>
      </c>
      <c r="C10" t="s">
        <v>54</v>
      </c>
      <c r="D10" t="s">
        <v>44</v>
      </c>
    </row>
    <row r="11" spans="2:4" x14ac:dyDescent="0.2">
      <c r="B11" t="s">
        <v>55</v>
      </c>
      <c r="C11" t="s">
        <v>13</v>
      </c>
      <c r="D11" t="s">
        <v>44</v>
      </c>
    </row>
    <row r="12" spans="2:4" x14ac:dyDescent="0.2">
      <c r="B12" t="s">
        <v>56</v>
      </c>
    </row>
    <row r="13" spans="2:4" x14ac:dyDescent="0.2">
      <c r="B13" t="s">
        <v>57</v>
      </c>
    </row>
    <row r="15" spans="2:4" x14ac:dyDescent="0.2">
      <c r="B15" s="1" t="s">
        <v>58</v>
      </c>
    </row>
    <row r="17" spans="2:2" x14ac:dyDescent="0.2">
      <c r="B17" t="s">
        <v>59</v>
      </c>
    </row>
    <row r="18" spans="2:2" x14ac:dyDescent="0.2">
      <c r="B18" t="s">
        <v>60</v>
      </c>
    </row>
    <row r="19" spans="2:2" x14ac:dyDescent="0.2">
      <c r="B19" t="s">
        <v>61</v>
      </c>
    </row>
    <row r="20" spans="2:2" x14ac:dyDescent="0.2">
      <c r="B20" t="s">
        <v>62</v>
      </c>
    </row>
    <row r="21" spans="2:2" x14ac:dyDescent="0.2">
      <c r="B21" t="s">
        <v>63</v>
      </c>
    </row>
    <row r="22" spans="2:2" x14ac:dyDescent="0.2">
      <c r="B22" t="s">
        <v>64</v>
      </c>
    </row>
    <row r="23" spans="2:2" x14ac:dyDescent="0.2">
      <c r="B23" s="1" t="s">
        <v>65</v>
      </c>
    </row>
    <row r="24" spans="2:2" x14ac:dyDescent="0.2">
      <c r="B24" t="s">
        <v>66</v>
      </c>
    </row>
    <row r="25" spans="2:2" x14ac:dyDescent="0.2">
      <c r="B25" t="s">
        <v>67</v>
      </c>
    </row>
    <row r="26" spans="2:2" x14ac:dyDescent="0.2">
      <c r="B26" t="s">
        <v>68</v>
      </c>
    </row>
    <row r="27" spans="2:2" x14ac:dyDescent="0.2">
      <c r="B27" t="s">
        <v>69</v>
      </c>
    </row>
    <row r="28" spans="2:2" x14ac:dyDescent="0.2">
      <c r="B28" t="s">
        <v>70</v>
      </c>
    </row>
    <row r="30" spans="2:2" x14ac:dyDescent="0.2">
      <c r="B30" s="1" t="s">
        <v>71</v>
      </c>
    </row>
    <row r="32" spans="2:2" x14ac:dyDescent="0.2">
      <c r="B32" t="s">
        <v>72</v>
      </c>
    </row>
    <row r="33" spans="2:2" x14ac:dyDescent="0.2">
      <c r="B33" t="s">
        <v>73</v>
      </c>
    </row>
    <row r="34" spans="2:2" x14ac:dyDescent="0.2">
      <c r="B34" t="s">
        <v>74</v>
      </c>
    </row>
    <row r="35" spans="2:2" x14ac:dyDescent="0.2">
      <c r="B35" t="s">
        <v>75</v>
      </c>
    </row>
    <row r="36" spans="2:2" x14ac:dyDescent="0.2">
      <c r="B36" t="s">
        <v>76</v>
      </c>
    </row>
    <row r="37" spans="2:2" x14ac:dyDescent="0.2">
      <c r="B37" t="s">
        <v>77</v>
      </c>
    </row>
    <row r="38" spans="2:2" x14ac:dyDescent="0.2">
      <c r="B38" s="1" t="s">
        <v>65</v>
      </c>
    </row>
    <row r="39" spans="2:2" x14ac:dyDescent="0.2">
      <c r="B39" t="s">
        <v>78</v>
      </c>
    </row>
    <row r="40" spans="2:2" x14ac:dyDescent="0.2">
      <c r="B40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3CD6-F467-1141-B22A-9AEB6E88BB9E}">
  <sheetPr>
    <tabColor theme="4" tint="0.59999389629810485"/>
  </sheetPr>
  <dimension ref="B2:F33"/>
  <sheetViews>
    <sheetView showGridLines="0" workbookViewId="0">
      <selection activeCell="E10" sqref="E10"/>
    </sheetView>
  </sheetViews>
  <sheetFormatPr baseColWidth="10" defaultColWidth="11" defaultRowHeight="16" x14ac:dyDescent="0.2"/>
  <cols>
    <col min="1" max="1" width="4.6640625" customWidth="1"/>
    <col min="2" max="2" width="31.6640625" customWidth="1"/>
    <col min="3" max="3" width="11.1640625" customWidth="1"/>
    <col min="4" max="4" width="11.83203125" customWidth="1"/>
  </cols>
  <sheetData>
    <row r="2" spans="2:6" x14ac:dyDescent="0.2">
      <c r="B2" s="1" t="s">
        <v>96</v>
      </c>
    </row>
    <row r="3" spans="2:6" ht="17" thickBot="1" x14ac:dyDescent="0.25"/>
    <row r="4" spans="2:6" x14ac:dyDescent="0.2">
      <c r="B4" s="61" t="s">
        <v>82</v>
      </c>
      <c r="C4" s="73" t="s">
        <v>85</v>
      </c>
      <c r="D4" s="54"/>
      <c r="E4" s="54"/>
      <c r="F4" s="55"/>
    </row>
    <row r="5" spans="2:6" x14ac:dyDescent="0.2">
      <c r="B5" s="71" t="s">
        <v>83</v>
      </c>
      <c r="C5" s="74" t="s">
        <v>84</v>
      </c>
      <c r="D5" s="26"/>
      <c r="E5" s="26"/>
      <c r="F5" s="56"/>
    </row>
    <row r="6" spans="2:6" x14ac:dyDescent="0.2">
      <c r="B6" s="71" t="s">
        <v>35</v>
      </c>
      <c r="C6" s="74" t="s">
        <v>86</v>
      </c>
      <c r="D6" s="26"/>
      <c r="E6" s="26"/>
      <c r="F6" s="56"/>
    </row>
    <row r="7" spans="2:6" x14ac:dyDescent="0.2">
      <c r="B7" s="71" t="s">
        <v>90</v>
      </c>
      <c r="C7" s="74" t="s">
        <v>87</v>
      </c>
      <c r="D7" s="26"/>
      <c r="E7" s="26"/>
      <c r="F7" s="56"/>
    </row>
    <row r="8" spans="2:6" x14ac:dyDescent="0.2">
      <c r="B8" s="71" t="s">
        <v>91</v>
      </c>
      <c r="C8" s="74" t="s">
        <v>88</v>
      </c>
      <c r="D8" s="26"/>
      <c r="E8" s="26"/>
      <c r="F8" s="56"/>
    </row>
    <row r="9" spans="2:6" ht="17" thickBot="1" x14ac:dyDescent="0.25">
      <c r="B9" s="72" t="s">
        <v>81</v>
      </c>
      <c r="C9" s="75" t="s">
        <v>89</v>
      </c>
      <c r="D9" s="57"/>
      <c r="E9" s="57"/>
      <c r="F9" s="58"/>
    </row>
    <row r="10" spans="2:6" x14ac:dyDescent="0.2">
      <c r="B10" s="60"/>
      <c r="C10" s="60"/>
    </row>
    <row r="11" spans="2:6" x14ac:dyDescent="0.2">
      <c r="B11" s="17" t="s">
        <v>32</v>
      </c>
      <c r="C11" s="60"/>
    </row>
    <row r="12" spans="2:6" ht="17" thickBot="1" x14ac:dyDescent="0.25">
      <c r="B12" s="60"/>
      <c r="C12" s="60"/>
    </row>
    <row r="13" spans="2:6" x14ac:dyDescent="0.2">
      <c r="B13" s="61" t="s">
        <v>33</v>
      </c>
      <c r="C13" s="69"/>
    </row>
    <row r="14" spans="2:6" x14ac:dyDescent="0.2">
      <c r="B14" s="71" t="s">
        <v>34</v>
      </c>
      <c r="C14" s="65">
        <v>0.04</v>
      </c>
    </row>
    <row r="15" spans="2:6" x14ac:dyDescent="0.2">
      <c r="B15" s="71" t="s">
        <v>35</v>
      </c>
      <c r="C15" s="64">
        <v>2.7E-2</v>
      </c>
    </row>
    <row r="16" spans="2:6" ht="17" thickBot="1" x14ac:dyDescent="0.25">
      <c r="B16" s="72" t="s">
        <v>36</v>
      </c>
      <c r="C16" s="70">
        <v>0.5</v>
      </c>
    </row>
    <row r="17" spans="2:4" ht="17" thickBot="1" x14ac:dyDescent="0.25">
      <c r="B17" s="60"/>
      <c r="C17" s="60"/>
    </row>
    <row r="18" spans="2:4" x14ac:dyDescent="0.2">
      <c r="B18" s="61" t="s">
        <v>37</v>
      </c>
      <c r="C18" s="62">
        <f>C14-C15</f>
        <v>1.3000000000000001E-2</v>
      </c>
    </row>
    <row r="19" spans="2:4" x14ac:dyDescent="0.2">
      <c r="B19" s="71" t="s">
        <v>38</v>
      </c>
      <c r="C19" s="64">
        <f>C18*C16</f>
        <v>6.5000000000000006E-3</v>
      </c>
    </row>
    <row r="20" spans="2:4" x14ac:dyDescent="0.2">
      <c r="B20" s="71" t="s">
        <v>39</v>
      </c>
      <c r="C20" s="65">
        <f>1-C16</f>
        <v>0.5</v>
      </c>
    </row>
    <row r="21" spans="2:4" ht="17" thickBot="1" x14ac:dyDescent="0.25">
      <c r="B21" s="72" t="s">
        <v>40</v>
      </c>
      <c r="C21" s="68">
        <f>C16/C20</f>
        <v>1</v>
      </c>
    </row>
    <row r="22" spans="2:4" ht="17" thickBot="1" x14ac:dyDescent="0.25">
      <c r="B22" s="60"/>
      <c r="C22" s="60"/>
    </row>
    <row r="23" spans="2:4" x14ac:dyDescent="0.2">
      <c r="B23" s="61" t="s">
        <v>80</v>
      </c>
      <c r="C23" s="62">
        <f>C18*C21</f>
        <v>1.3000000000000001E-2</v>
      </c>
    </row>
    <row r="24" spans="2:4" x14ac:dyDescent="0.2">
      <c r="B24" s="63" t="s">
        <v>95</v>
      </c>
      <c r="C24" s="64">
        <f>C23+C14</f>
        <v>5.3000000000000005E-2</v>
      </c>
    </row>
    <row r="25" spans="2:4" x14ac:dyDescent="0.2">
      <c r="B25" s="63" t="s">
        <v>93</v>
      </c>
      <c r="C25" s="65">
        <v>0.17499999999999999</v>
      </c>
    </row>
    <row r="26" spans="2:4" ht="17" thickBot="1" x14ac:dyDescent="0.25">
      <c r="B26" s="66" t="s">
        <v>92</v>
      </c>
      <c r="C26" s="67">
        <f>C24*(1-C25)</f>
        <v>4.3725E-2</v>
      </c>
    </row>
    <row r="28" spans="2:4" x14ac:dyDescent="0.2">
      <c r="B28" s="59" t="s">
        <v>16</v>
      </c>
      <c r="C28" s="59" t="s">
        <v>0</v>
      </c>
      <c r="D28" s="59" t="s">
        <v>94</v>
      </c>
    </row>
    <row r="29" spans="2:4" x14ac:dyDescent="0.2">
      <c r="B29" s="52">
        <v>0</v>
      </c>
      <c r="C29" s="51">
        <v>5.7000000000000002E-2</v>
      </c>
      <c r="D29" s="53">
        <v>4.7E-2</v>
      </c>
    </row>
    <row r="30" spans="2:4" x14ac:dyDescent="0.2">
      <c r="B30" s="52">
        <v>0.3</v>
      </c>
      <c r="C30" s="51">
        <v>6.9900000000000004E-2</v>
      </c>
      <c r="D30" s="53">
        <v>5.7599999999999998E-2</v>
      </c>
    </row>
    <row r="31" spans="2:4" x14ac:dyDescent="0.2">
      <c r="B31" s="52">
        <v>0.4</v>
      </c>
      <c r="C31" s="51">
        <v>7.6999999999999999E-2</v>
      </c>
      <c r="D31" s="53">
        <v>6.3500000000000001E-2</v>
      </c>
    </row>
    <row r="32" spans="2:4" x14ac:dyDescent="0.2">
      <c r="B32" s="52">
        <v>0.5</v>
      </c>
      <c r="C32" s="51">
        <v>8.6999999999999994E-2</v>
      </c>
      <c r="D32" s="53">
        <v>7.1800000000000003E-2</v>
      </c>
    </row>
    <row r="33" spans="2:4" x14ac:dyDescent="0.2">
      <c r="B33" s="52">
        <v>0.6</v>
      </c>
      <c r="C33" s="51">
        <v>0.10199999999999999</v>
      </c>
      <c r="D33" s="53">
        <v>8.4199999999999997E-2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12.5</vt:lpstr>
      <vt:lpstr>Figure 12.6</vt:lpstr>
      <vt:lpstr>Figure 12.8</vt:lpstr>
      <vt:lpstr>Market returns</vt:lpstr>
      <vt:lpstr>LC Data spec</vt:lpstr>
      <vt:lpstr>Table 12.8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Andrew Baum</cp:lastModifiedBy>
  <dcterms:created xsi:type="dcterms:W3CDTF">2022-07-06T19:40:25Z</dcterms:created>
  <dcterms:modified xsi:type="dcterms:W3CDTF">2022-07-18T09:10:20Z</dcterms:modified>
</cp:coreProperties>
</file>