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rewbaum-my.sharepoint.com/personal/ab_andrewbaum_com/Documents/Academic/Publications/Books/REI/Website materials/Excel/Ang/"/>
    </mc:Choice>
  </mc:AlternateContent>
  <xr:revisionPtr revIDLastSave="0" documentId="8_{4A3724BF-5811-7B4B-9D2D-C05472F02164}" xr6:coauthVersionLast="47" xr6:coauthVersionMax="47" xr10:uidLastSave="{00000000-0000-0000-0000-000000000000}"/>
  <bookViews>
    <workbookView xWindow="0" yWindow="500" windowWidth="40960" windowHeight="20900" activeTab="1" xr2:uid="{EBE047E9-ABD8-0142-B723-C970E49B883B}"/>
  </bookViews>
  <sheets>
    <sheet name="Tables 8.1, 8.2" sheetId="2" r:id="rId1"/>
    <sheet name="Box 8.1" sheetId="11" r:id="rId2"/>
    <sheet name="Figure 8.2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D58" i="11"/>
  <c r="D57" i="11"/>
  <c r="D59" i="11" s="1"/>
  <c r="D53" i="11"/>
  <c r="D35" i="11"/>
  <c r="D26" i="11"/>
  <c r="D19" i="11"/>
  <c r="D21" i="11" s="1"/>
  <c r="D10" i="11"/>
  <c r="D36" i="11" s="1"/>
  <c r="D42" i="11" s="1"/>
  <c r="D43" i="11" s="1"/>
  <c r="D9" i="11"/>
  <c r="D11" i="11" s="1"/>
  <c r="D5" i="11"/>
  <c r="D15" i="11" l="1"/>
  <c r="D62" i="11"/>
  <c r="D37" i="11"/>
  <c r="D47" i="11" s="1"/>
  <c r="D25" i="11"/>
  <c r="D27" i="11" s="1"/>
  <c r="D30" i="11" s="1"/>
  <c r="E19" i="2" l="1"/>
  <c r="F19" i="2"/>
  <c r="F20" i="2" s="1"/>
  <c r="G19" i="2"/>
  <c r="G20" i="2" s="1"/>
  <c r="H19" i="2"/>
  <c r="D19" i="2"/>
  <c r="C19" i="2"/>
  <c r="K11" i="2"/>
  <c r="J11" i="2"/>
  <c r="I11" i="2"/>
  <c r="G11" i="2"/>
  <c r="F11" i="2"/>
  <c r="E11" i="2"/>
  <c r="D11" i="2"/>
  <c r="K12" i="2" l="1"/>
  <c r="H12" i="2"/>
  <c r="G12" i="2"/>
  <c r="E12" i="2"/>
  <c r="E13" i="2" s="1"/>
  <c r="D20" i="2"/>
  <c r="I12" i="2"/>
  <c r="F12" i="2"/>
  <c r="J12" i="2"/>
  <c r="J13" i="2" s="1"/>
  <c r="E20" i="2"/>
  <c r="H20" i="2"/>
  <c r="H13" i="2" l="1"/>
  <c r="I13" i="2"/>
  <c r="F13" i="2"/>
  <c r="K13" i="2"/>
  <c r="G13" i="2"/>
</calcChain>
</file>

<file path=xl/sharedStrings.xml><?xml version="1.0" encoding="utf-8"?>
<sst xmlns="http://schemas.openxmlformats.org/spreadsheetml/2006/main" count="101" uniqueCount="58">
  <si>
    <t>Mean</t>
  </si>
  <si>
    <t>Type</t>
  </si>
  <si>
    <t>Apartments</t>
  </si>
  <si>
    <t>Burj Dubai</t>
  </si>
  <si>
    <t>-</t>
  </si>
  <si>
    <t>Dubai Marina</t>
  </si>
  <si>
    <t>Greens</t>
  </si>
  <si>
    <t>Villas</t>
  </si>
  <si>
    <t>Lakes</t>
  </si>
  <si>
    <t>Meadows</t>
  </si>
  <si>
    <t>Ranches</t>
  </si>
  <si>
    <t>Springs</t>
  </si>
  <si>
    <t>Index</t>
  </si>
  <si>
    <t>Growth/loss</t>
  </si>
  <si>
    <t>Burj</t>
  </si>
  <si>
    <t xml:space="preserve">Asset: </t>
  </si>
  <si>
    <t>Liability:</t>
  </si>
  <si>
    <t xml:space="preserve">Net assets: </t>
  </si>
  <si>
    <t>In 2008 it looks like this:</t>
  </si>
  <si>
    <t xml:space="preserve">Liability: </t>
  </si>
  <si>
    <t>$707,100 is what his deposit of $100,000 is worth one year later.</t>
  </si>
  <si>
    <t>If he borrowed 50% of his deposit, the 2007 balance sheet looks like this:</t>
  </si>
  <si>
    <t>$657,100 is what his deposit of $100,000 is worth one year later.</t>
  </si>
  <si>
    <t>Again, we will draw up a balance sheet for Ms Y. In 2008 it looks like this:</t>
  </si>
  <si>
    <t>Net assets:</t>
  </si>
  <si>
    <t>In 2009 it looks like this:</t>
  </si>
  <si>
    <t>Her deposit of $100,000 is now worth nothing one year later, and she has a debt of $455,600.</t>
  </si>
  <si>
    <t>If she borrowed 50 per cent of his deposit, the 2008 balance sheet looks like this:</t>
  </si>
  <si>
    <t>Her deposit of $50,000 is worth nothing one year later, and she has a debt of $505,600.</t>
  </si>
  <si>
    <t>(the value of the flat)</t>
  </si>
  <si>
    <t>(the balance of the purchase price)</t>
  </si>
  <si>
    <t>$1m * 1.6071</t>
  </si>
  <si>
    <t>(the balance of the purchase price plus the deposit loan)</t>
  </si>
  <si>
    <t>$1m * (1-0.5556) = $1m * 0.4444 =</t>
  </si>
  <si>
    <t>Equity multiple:</t>
  </si>
  <si>
    <t>Table 8.1</t>
  </si>
  <si>
    <t>Table 8.2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</si>
  <si>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</si>
  <si>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</si>
  <si>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</si>
  <si>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</si>
  <si>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</si>
  <si>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</si>
  <si>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</si>
  <si>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</si>
  <si>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</si>
  <si>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</si>
  <si>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</si>
  <si>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</si>
  <si>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</si>
  <si>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</si>
  <si>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</si>
  <si>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</si>
  <si>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</si>
  <si>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</si>
  <si>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Column1</t>
  </si>
  <si>
    <t>2002</t>
  </si>
  <si>
    <t>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</si>
</sst>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0" fontId="0" fillId="0" borderId="0" xfId="1" applyNumberFormat="1" applyFont="1"/>
    <xf numFmtId="164" fontId="0" fillId="0" borderId="0" xfId="0" applyNumberFormat="1"/>
    <xf numFmtId="2" fontId="0" fillId="0" borderId="0" xfId="0" applyNumberFormat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/>
    </xf>
    <xf numFmtId="0" fontId="0" fillId="0" borderId="0" xfId="0" applyFont="1"/>
    <xf numFmtId="0" fontId="0" fillId="0" borderId="0" xfId="0" applyBorder="1"/>
    <xf numFmtId="0" fontId="0" fillId="0" borderId="0" xfId="0" applyFont="1" applyAlignment="1">
      <alignment vertical="center"/>
    </xf>
    <xf numFmtId="4" fontId="0" fillId="0" borderId="0" xfId="0" applyNumberFormat="1" applyFont="1"/>
    <xf numFmtId="0" fontId="4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/>
    <xf numFmtId="0" fontId="0" fillId="0" borderId="3" xfId="0" applyFont="1" applyBorder="1"/>
    <xf numFmtId="4" fontId="0" fillId="0" borderId="3" xfId="0" applyNumberFormat="1" applyFont="1" applyBorder="1"/>
    <xf numFmtId="0" fontId="0" fillId="0" borderId="4" xfId="0" applyFont="1" applyBorder="1"/>
    <xf numFmtId="0" fontId="0" fillId="0" borderId="5" xfId="0" applyFont="1" applyBorder="1" applyAlignment="1">
      <alignment vertical="center"/>
    </xf>
    <xf numFmtId="0" fontId="0" fillId="0" borderId="6" xfId="0" applyFont="1" applyBorder="1"/>
    <xf numFmtId="0" fontId="0" fillId="0" borderId="7" xfId="0" applyFont="1" applyBorder="1"/>
    <xf numFmtId="164" fontId="0" fillId="3" borderId="5" xfId="0" applyNumberFormat="1" applyFont="1" applyFill="1" applyBorder="1"/>
    <xf numFmtId="164" fontId="0" fillId="3" borderId="6" xfId="0" applyNumberFormat="1" applyFont="1" applyFill="1" applyBorder="1"/>
    <xf numFmtId="164" fontId="0" fillId="3" borderId="7" xfId="0" applyNumberFormat="1" applyFont="1" applyFill="1" applyBorder="1"/>
    <xf numFmtId="164" fontId="0" fillId="3" borderId="9" xfId="0" applyNumberFormat="1" applyFont="1" applyFill="1" applyBorder="1"/>
    <xf numFmtId="164" fontId="0" fillId="3" borderId="0" xfId="0" applyNumberFormat="1" applyFont="1" applyFill="1" applyBorder="1"/>
    <xf numFmtId="164" fontId="0" fillId="3" borderId="3" xfId="0" applyNumberFormat="1" applyFont="1" applyFill="1" applyBorder="1"/>
    <xf numFmtId="0" fontId="0" fillId="3" borderId="9" xfId="0" applyFont="1" applyFill="1" applyBorder="1" applyAlignment="1">
      <alignment vertical="center"/>
    </xf>
    <xf numFmtId="0" fontId="0" fillId="3" borderId="0" xfId="0" applyFont="1" applyFill="1" applyBorder="1"/>
    <xf numFmtId="0" fontId="0" fillId="3" borderId="0" xfId="0" applyFont="1" applyFill="1" applyBorder="1" applyAlignment="1">
      <alignment vertical="center"/>
    </xf>
    <xf numFmtId="164" fontId="0" fillId="3" borderId="3" xfId="0" applyNumberFormat="1" applyFont="1" applyFill="1" applyBorder="1" applyAlignment="1">
      <alignment vertical="center"/>
    </xf>
    <xf numFmtId="4" fontId="4" fillId="0" borderId="1" xfId="0" applyNumberFormat="1" applyFont="1" applyBorder="1"/>
    <xf numFmtId="4" fontId="4" fillId="0" borderId="3" xfId="0" applyNumberFormat="1" applyFont="1" applyBorder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2">
    <cellStyle name="Normal" xfId="0" builtinId="0"/>
    <cellStyle name="Per cent" xfId="1" builtinId="5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8.2'!$B$2:$S$2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cat>
          <c:val>
            <c:numRef>
              <c:f>'Figure 8.2'!$B$3:$S$3</c:f>
              <c:numCache>
                <c:formatCode>General</c:formatCode>
                <c:ptCount val="18"/>
                <c:pt idx="0">
                  <c:v>1200</c:v>
                </c:pt>
                <c:pt idx="1">
                  <c:v>1275</c:v>
                </c:pt>
                <c:pt idx="2">
                  <c:v>1350</c:v>
                </c:pt>
                <c:pt idx="3">
                  <c:v>2800</c:v>
                </c:pt>
                <c:pt idx="4">
                  <c:v>4500</c:v>
                </c:pt>
                <c:pt idx="5">
                  <c:v>2000</c:v>
                </c:pt>
                <c:pt idx="6">
                  <c:v>1400</c:v>
                </c:pt>
                <c:pt idx="7">
                  <c:v>1510</c:v>
                </c:pt>
                <c:pt idx="8">
                  <c:v>1555</c:v>
                </c:pt>
                <c:pt idx="9">
                  <c:v>1915</c:v>
                </c:pt>
                <c:pt idx="10">
                  <c:v>2290</c:v>
                </c:pt>
                <c:pt idx="11">
                  <c:v>2180</c:v>
                </c:pt>
                <c:pt idx="12">
                  <c:v>2270</c:v>
                </c:pt>
                <c:pt idx="13">
                  <c:v>2050</c:v>
                </c:pt>
                <c:pt idx="14">
                  <c:v>1850</c:v>
                </c:pt>
                <c:pt idx="15">
                  <c:v>1950</c:v>
                </c:pt>
                <c:pt idx="16">
                  <c:v>1860</c:v>
                </c:pt>
                <c:pt idx="17">
                  <c:v>1755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ED-F146-8B86-2A7931E8B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86160"/>
        <c:axId val="190826400"/>
      </c:lineChart>
      <c:catAx>
        <c:axId val="20488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26400"/>
        <c:crosses val="autoZero"/>
        <c:auto val="1"/>
        <c:lblAlgn val="ctr"/>
        <c:lblOffset val="100"/>
        <c:noMultiLvlLbl val="0"/>
      </c:catAx>
      <c:valAx>
        <c:axId val="19082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8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352424</xdr:colOff>
      <xdr:row>4</xdr:row>
      <xdr:rowOff>130175</xdr:rowOff>
    </xdr:from>
    <xdr:to>
      <xdr:col>13</xdr:col>
      <xdr:colOff>380999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7AC14C-C70D-8D47-9692-58EFC34A3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A414D94-BB4E-4EC0-8396-21CFA905A63C}" name="Table4" displayName="Table4" ref="B3:K13" totalsRowShown="0" headerRowDxfId="43" dataDxfId="42" tableBorderDxfId="41">
  <tableColumns count="10">
    <tableColumn id="1" xr3:uid="{A71B8323-12F1-4F01-A250-DA8A8060D987}" name="Type" dataDxfId="40"/>
    <tableColumn id="2" xr3:uid="{607C2A51-51F9-4C7F-8A54-09BE8B711DDF}" name="Column1" dataDxfId="39"/>
    <tableColumn id="3" xr3:uid="{5C7C5F27-8840-4716-B663-B29885FD0AA7}" name="2002" dataDxfId="38"/>
    <tableColumn id="4" xr3:uid="{758210D6-4164-4B60-BA80-2ACFC322C6E5}" name="2003" dataDxfId="37"/>
    <tableColumn id="5" xr3:uid="{59B7F9F7-05E7-43C4-AB1B-466D64C8B6DA}" name="2004" dataDxfId="36"/>
    <tableColumn id="6" xr3:uid="{F6CFFB5F-85F0-4A68-9303-BE9DFA9FA0AD}" name="2005" dataDxfId="35"/>
    <tableColumn id="7" xr3:uid="{0AEABFEF-ED02-4E34-B153-8F0BFEB65B66}" name="2006" dataDxfId="34"/>
    <tableColumn id="8" xr3:uid="{CB72F83A-1267-4A1F-BF13-F2E68147A8D6}" name="2007" dataDxfId="33"/>
    <tableColumn id="9" xr3:uid="{0D74DA36-2141-4863-AFD9-AB591BD8E7E1}" name="2008" dataDxfId="32"/>
    <tableColumn id="10" xr3:uid="{E5D11255-BE88-4FAC-85DF-5C09DF3BDA87}" name="2009" dataDxfId="3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4B2B25-A21F-4B90-A12A-FD1D3DA63276}" name="Table5" displayName="Table5" ref="B17:H20" totalsRowShown="0" headerRowDxfId="30" dataDxfId="29" tableBorderDxfId="28">
  <tableColumns count="7">
    <tableColumn id="1" xr3:uid="{47D4C516-CDA2-4BB4-B300-5A99E411BB74}" name="Burj" dataDxfId="27"/>
    <tableColumn id="2" xr3:uid="{DB23F065-FCB3-4227-8A70-CCEEBE882D8D}" name="2004" dataDxfId="26"/>
    <tableColumn id="3" xr3:uid="{B7D8CF2C-27A0-4F8F-B2DB-994B4D95251B}" name="2005" dataDxfId="25"/>
    <tableColumn id="4" xr3:uid="{29B95FEF-F8E6-432F-865A-86CF814F1E7F}" name="2006" dataDxfId="24"/>
    <tableColumn id="5" xr3:uid="{7FC3AAA9-8A18-4C43-86E9-F50744FBAE33}" name="2007" dataDxfId="23"/>
    <tableColumn id="6" xr3:uid="{6D47F536-769D-46B5-97F7-C1B8A0B43948}" name="2008" dataDxfId="22"/>
    <tableColumn id="7" xr3:uid="{FE4FC35D-4097-43FB-9294-0F324C9D0E7E}" name="2009" dataDxfId="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2B159F-1FBF-4403-B31A-FAE9217AFC4A}" name="Table3" displayName="Table3" ref="B2:S3" totalsRowShown="0" headerRowDxfId="20" dataDxfId="19" tableBorderDxfId="18">
  <tableColumns count="18">
    <tableColumn id="1" xr3:uid="{70972EF0-8B6E-4E87-ADA8-097A00CF859F}" name="2004" dataDxfId="17"/>
    <tableColumn id="2" xr3:uid="{BAECB6F9-C8EA-44AC-9768-254D3D02DCCA}" name="2005" dataDxfId="16"/>
    <tableColumn id="3" xr3:uid="{2936A87E-7820-41CB-9AA2-A291B54EB46A}" name="2006" dataDxfId="15"/>
    <tableColumn id="4" xr3:uid="{B8BEE29A-D192-461D-AE37-A9C97601D8CB}" name="2007" dataDxfId="14"/>
    <tableColumn id="5" xr3:uid="{A8A30AAC-C51D-4D72-B208-2309014E8D21}" name="2008" dataDxfId="13"/>
    <tableColumn id="6" xr3:uid="{31BAFC30-60F5-4856-96A2-828B8C7F3489}" name="2009" dataDxfId="12"/>
    <tableColumn id="7" xr3:uid="{875A2C03-CA1F-48C5-BFD8-D0606AA83EAC}" name="2010" dataDxfId="11"/>
    <tableColumn id="8" xr3:uid="{6E510605-E567-4A8D-86C7-94179E12C06F}" name="2011" dataDxfId="10"/>
    <tableColumn id="9" xr3:uid="{5C20FAAF-215C-4E91-BFF9-88837051922E}" name="2012" dataDxfId="9"/>
    <tableColumn id="10" xr3:uid="{C94F7E89-5E88-41B2-BF7E-B65E0F24B542}" name="2013" dataDxfId="8"/>
    <tableColumn id="11" xr3:uid="{75A6F0B4-C802-4B6A-85F6-1A9F0FBAEFFA}" name="2014" dataDxfId="7"/>
    <tableColumn id="12" xr3:uid="{495FDC9C-B743-408F-A71B-2B7DFED4E696}" name="2015" dataDxfId="6"/>
    <tableColumn id="13" xr3:uid="{D8669BEC-0AE3-4A7A-BB6F-FD53C5EE9C6E}" name="2016" dataDxfId="5"/>
    <tableColumn id="14" xr3:uid="{B45F17D2-4577-43D1-A46F-F66BC9117080}" name="2017" dataDxfId="4"/>
    <tableColumn id="15" xr3:uid="{35E9D97B-DB2B-4178-9709-7EABAD534E43}" name="2018" dataDxfId="3"/>
    <tableColumn id="16" xr3:uid="{24D82D57-370D-41E9-A4F3-17F4EE5C31A5}" name="2019" dataDxfId="2"/>
    <tableColumn id="17" xr3:uid="{1CE06E46-4DE1-40EC-92C3-D4A5A552BD4D}" name="2020" dataDxfId="1"/>
    <tableColumn id="18" xr3:uid="{72DB60CA-9384-4B62-9335-6CB595D403D7}" name="2021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8317-0870-434C-9D4F-A88E4866190F}">
  <sheetPr>
    <tabColor theme="4" tint="0.59999389629810485"/>
  </sheetPr>
  <dimension ref="B2:K39"/>
  <sheetViews>
    <sheetView showGridLines="0" workbookViewId="0">
      <selection activeCell="B4" sqref="B4:K4"/>
    </sheetView>
  </sheetViews>
  <sheetFormatPr baseColWidth="10" defaultColWidth="11" defaultRowHeight="16" x14ac:dyDescent="0.2"/>
  <cols>
    <col min="1" max="1" width="6.6640625" customWidth="1"/>
    <col min="3" max="3" width="11.83203125" bestFit="1" customWidth="1"/>
  </cols>
  <sheetData>
    <row r="2" spans="2:11" x14ac:dyDescent="0.2">
      <c r="B2" s="4" t="s">
        <v>35</v>
      </c>
    </row>
    <row r="3" spans="2:11" x14ac:dyDescent="0.2">
      <c r="B3" s="16" t="s">
        <v>1</v>
      </c>
      <c r="C3" s="16" t="s">
        <v>55</v>
      </c>
      <c r="D3" s="16" t="s">
        <v>56</v>
      </c>
      <c r="E3" s="16" t="s">
        <v>57</v>
      </c>
      <c r="F3" s="16" t="s">
        <v>37</v>
      </c>
      <c r="G3" s="16" t="s">
        <v>38</v>
      </c>
      <c r="H3" s="16" t="s">
        <v>39</v>
      </c>
      <c r="I3" s="16" t="s">
        <v>40</v>
      </c>
      <c r="J3" s="16" t="s">
        <v>41</v>
      </c>
      <c r="K3" s="16" t="s">
        <v>42</v>
      </c>
    </row>
    <row r="4" spans="2:11" x14ac:dyDescent="0.2">
      <c r="B4" s="16" t="s">
        <v>2</v>
      </c>
      <c r="C4" s="16" t="s">
        <v>3</v>
      </c>
      <c r="D4" s="16" t="s">
        <v>4</v>
      </c>
      <c r="E4" s="16" t="s">
        <v>4</v>
      </c>
      <c r="F4" s="16">
        <v>1200</v>
      </c>
      <c r="G4" s="16">
        <v>1275</v>
      </c>
      <c r="H4" s="16">
        <v>1350</v>
      </c>
      <c r="I4" s="16">
        <v>2800</v>
      </c>
      <c r="J4" s="16">
        <v>4500</v>
      </c>
      <c r="K4" s="16">
        <v>2000</v>
      </c>
    </row>
    <row r="5" spans="2:11" x14ac:dyDescent="0.2">
      <c r="B5" s="16"/>
      <c r="C5" s="16" t="s">
        <v>5</v>
      </c>
      <c r="D5" s="16">
        <v>850</v>
      </c>
      <c r="E5" s="16">
        <v>836</v>
      </c>
      <c r="F5" s="16">
        <v>900</v>
      </c>
      <c r="G5" s="16">
        <v>1000</v>
      </c>
      <c r="H5" s="16">
        <v>1050</v>
      </c>
      <c r="I5" s="16">
        <v>1400</v>
      </c>
      <c r="J5" s="16">
        <v>1975</v>
      </c>
      <c r="K5" s="16">
        <v>1100</v>
      </c>
    </row>
    <row r="6" spans="2:11" x14ac:dyDescent="0.2">
      <c r="B6" s="16"/>
      <c r="C6" s="16" t="s">
        <v>6</v>
      </c>
      <c r="D6" s="16">
        <v>500</v>
      </c>
      <c r="E6" s="16">
        <v>500</v>
      </c>
      <c r="F6" s="16">
        <v>725</v>
      </c>
      <c r="G6" s="16">
        <v>875</v>
      </c>
      <c r="H6" s="16">
        <v>950</v>
      </c>
      <c r="I6" s="16">
        <v>1250</v>
      </c>
      <c r="J6" s="16">
        <v>1700</v>
      </c>
      <c r="K6" s="16">
        <v>1000</v>
      </c>
    </row>
    <row r="7" spans="2:11" x14ac:dyDescent="0.2">
      <c r="B7" s="16" t="s">
        <v>7</v>
      </c>
      <c r="C7" s="16" t="s">
        <v>8</v>
      </c>
      <c r="D7" s="16">
        <v>550</v>
      </c>
      <c r="E7" s="16">
        <v>575</v>
      </c>
      <c r="F7" s="16">
        <v>700</v>
      </c>
      <c r="G7" s="16">
        <v>875</v>
      </c>
      <c r="H7" s="16">
        <v>1250</v>
      </c>
      <c r="I7" s="16">
        <v>1450</v>
      </c>
      <c r="J7" s="16">
        <v>2150</v>
      </c>
      <c r="K7" s="16">
        <v>1200</v>
      </c>
    </row>
    <row r="8" spans="2:11" x14ac:dyDescent="0.2">
      <c r="B8" s="16"/>
      <c r="C8" s="16" t="s">
        <v>9</v>
      </c>
      <c r="D8" s="16">
        <v>450</v>
      </c>
      <c r="E8" s="16">
        <v>500</v>
      </c>
      <c r="F8" s="16">
        <v>600</v>
      </c>
      <c r="G8" s="16">
        <v>800</v>
      </c>
      <c r="H8" s="16">
        <v>1150</v>
      </c>
      <c r="I8" s="16">
        <v>1500</v>
      </c>
      <c r="J8" s="16">
        <v>1775</v>
      </c>
      <c r="K8" s="16">
        <v>1100</v>
      </c>
    </row>
    <row r="9" spans="2:11" x14ac:dyDescent="0.2">
      <c r="B9" s="16"/>
      <c r="C9" s="16" t="s">
        <v>10</v>
      </c>
      <c r="D9" s="16">
        <v>450</v>
      </c>
      <c r="E9" s="16">
        <v>475</v>
      </c>
      <c r="F9" s="16">
        <v>620</v>
      </c>
      <c r="G9" s="16">
        <v>790</v>
      </c>
      <c r="H9" s="16">
        <v>1150</v>
      </c>
      <c r="I9" s="16">
        <v>1450</v>
      </c>
      <c r="J9" s="16">
        <v>2120</v>
      </c>
      <c r="K9" s="16">
        <v>1000</v>
      </c>
    </row>
    <row r="10" spans="2:11" x14ac:dyDescent="0.2">
      <c r="B10" s="16"/>
      <c r="C10" s="16" t="s">
        <v>11</v>
      </c>
      <c r="D10" s="16">
        <v>420</v>
      </c>
      <c r="E10" s="16">
        <v>485</v>
      </c>
      <c r="F10" s="16">
        <v>500</v>
      </c>
      <c r="G10" s="16">
        <v>640</v>
      </c>
      <c r="H10" s="16">
        <v>1025</v>
      </c>
      <c r="I10" s="16">
        <v>1500</v>
      </c>
      <c r="J10" s="16">
        <v>1850</v>
      </c>
      <c r="K10" s="16">
        <v>1000</v>
      </c>
    </row>
    <row r="11" spans="2:11" x14ac:dyDescent="0.2">
      <c r="B11" s="19" t="s">
        <v>0</v>
      </c>
      <c r="C11" s="19"/>
      <c r="D11" s="20">
        <f>AVERAGE(D5:D10)</f>
        <v>536.66666666666663</v>
      </c>
      <c r="E11" s="20">
        <f t="shared" ref="E11" si="0">AVERAGE(E5:E10)</f>
        <v>561.83333333333337</v>
      </c>
      <c r="F11" s="20">
        <f>AVERAGE(F4:F10)</f>
        <v>749.28571428571433</v>
      </c>
      <c r="G11" s="20">
        <f>AVERAGE(G4:G10)</f>
        <v>893.57142857142856</v>
      </c>
      <c r="H11" s="20">
        <f>AVERAGE(H4:H10)</f>
        <v>1132.1428571428571</v>
      </c>
      <c r="I11" s="20">
        <f t="shared" ref="I11:K11" si="1">AVERAGE(I4:I10)</f>
        <v>1621.4285714285713</v>
      </c>
      <c r="J11" s="20">
        <f t="shared" si="1"/>
        <v>2295.7142857142858</v>
      </c>
      <c r="K11" s="20">
        <f t="shared" si="1"/>
        <v>1200</v>
      </c>
    </row>
    <row r="12" spans="2:11" x14ac:dyDescent="0.2">
      <c r="B12" s="21" t="s">
        <v>12</v>
      </c>
      <c r="C12" s="21"/>
      <c r="D12" s="22">
        <v>100</v>
      </c>
      <c r="E12" s="22">
        <f>(E11/$D$11)*100</f>
        <v>104.68944099378884</v>
      </c>
      <c r="F12" s="22">
        <f t="shared" ref="F12:K12" si="2">(F11/$D$11)*100</f>
        <v>139.61845607808343</v>
      </c>
      <c r="G12" s="22">
        <f t="shared" si="2"/>
        <v>166.50399290150844</v>
      </c>
      <c r="H12" s="22">
        <f t="shared" si="2"/>
        <v>210.95829636202308</v>
      </c>
      <c r="I12" s="22">
        <f t="shared" si="2"/>
        <v>302.12954747116237</v>
      </c>
      <c r="J12" s="22">
        <f t="shared" si="2"/>
        <v>427.77284826974278</v>
      </c>
      <c r="K12" s="22">
        <f t="shared" si="2"/>
        <v>223.60248447204972</v>
      </c>
    </row>
    <row r="13" spans="2:11" x14ac:dyDescent="0.2">
      <c r="B13" s="21" t="s">
        <v>13</v>
      </c>
      <c r="C13" s="21"/>
      <c r="D13" s="22"/>
      <c r="E13" s="23">
        <f>E12/$D$12-1</f>
        <v>4.6894409937888293E-2</v>
      </c>
      <c r="F13" s="23">
        <f t="shared" ref="F13:K13" si="3">F12/E12-1</f>
        <v>0.33364410730177574</v>
      </c>
      <c r="G13" s="23">
        <f t="shared" si="3"/>
        <v>0.19256434699714009</v>
      </c>
      <c r="H13" s="23">
        <f t="shared" si="3"/>
        <v>0.26698641087130293</v>
      </c>
      <c r="I13" s="23">
        <f t="shared" si="3"/>
        <v>0.43217665615141954</v>
      </c>
      <c r="J13" s="23">
        <f t="shared" si="3"/>
        <v>0.41585903083700471</v>
      </c>
      <c r="K13" s="23">
        <f t="shared" si="3"/>
        <v>-0.47728686994399505</v>
      </c>
    </row>
    <row r="14" spans="2:11" x14ac:dyDescent="0.2">
      <c r="D14" s="3"/>
      <c r="E14" s="1"/>
      <c r="F14" s="1"/>
      <c r="G14" s="1"/>
      <c r="H14" s="1"/>
      <c r="I14" s="1"/>
      <c r="J14" s="1"/>
      <c r="K14" s="1"/>
    </row>
    <row r="15" spans="2:11" x14ac:dyDescent="0.2">
      <c r="B15" s="4"/>
      <c r="D15" s="3"/>
      <c r="E15" s="1"/>
      <c r="F15" s="1"/>
      <c r="G15" s="1"/>
      <c r="H15" s="1"/>
      <c r="I15" s="1"/>
      <c r="J15" s="1"/>
      <c r="K15" s="1"/>
    </row>
    <row r="16" spans="2:11" x14ac:dyDescent="0.2">
      <c r="B16" s="4" t="s">
        <v>36</v>
      </c>
    </row>
    <row r="17" spans="2:11" x14ac:dyDescent="0.2">
      <c r="B17" s="16" t="s">
        <v>14</v>
      </c>
      <c r="C17" s="16" t="s">
        <v>37</v>
      </c>
      <c r="D17" s="16" t="s">
        <v>38</v>
      </c>
      <c r="E17" s="16" t="s">
        <v>39</v>
      </c>
      <c r="F17" s="16" t="s">
        <v>40</v>
      </c>
      <c r="G17" s="16" t="s">
        <v>41</v>
      </c>
      <c r="H17" s="16" t="s">
        <v>42</v>
      </c>
    </row>
    <row r="18" spans="2:11" x14ac:dyDescent="0.2">
      <c r="B18" s="16" t="s">
        <v>0</v>
      </c>
      <c r="C18" s="16">
        <v>1200</v>
      </c>
      <c r="D18" s="16">
        <v>1275</v>
      </c>
      <c r="E18" s="16">
        <v>1350</v>
      </c>
      <c r="F18" s="16">
        <v>2800</v>
      </c>
      <c r="G18" s="16">
        <v>4500</v>
      </c>
      <c r="H18" s="16">
        <v>2000</v>
      </c>
    </row>
    <row r="19" spans="2:11" x14ac:dyDescent="0.2">
      <c r="B19" s="16" t="s">
        <v>12</v>
      </c>
      <c r="C19" s="17">
        <f>100</f>
        <v>100</v>
      </c>
      <c r="D19" s="17">
        <f>(D18/$C$18)*100</f>
        <v>106.25</v>
      </c>
      <c r="E19" s="17">
        <f t="shared" ref="E19:H19" si="4">(E18/$C$18)*100</f>
        <v>112.5</v>
      </c>
      <c r="F19" s="17">
        <f t="shared" si="4"/>
        <v>233.33333333333334</v>
      </c>
      <c r="G19" s="17">
        <f t="shared" si="4"/>
        <v>375</v>
      </c>
      <c r="H19" s="17">
        <f t="shared" si="4"/>
        <v>166.66666666666669</v>
      </c>
    </row>
    <row r="20" spans="2:11" x14ac:dyDescent="0.2">
      <c r="B20" s="16" t="s">
        <v>13</v>
      </c>
      <c r="C20" s="18"/>
      <c r="D20" s="18">
        <f t="shared" ref="D20:H20" si="5">D19/C19-1</f>
        <v>6.25E-2</v>
      </c>
      <c r="E20" s="18">
        <f t="shared" si="5"/>
        <v>5.8823529411764719E-2</v>
      </c>
      <c r="F20" s="18">
        <f t="shared" si="5"/>
        <v>1.074074074074074</v>
      </c>
      <c r="G20" s="18">
        <f t="shared" si="5"/>
        <v>0.60714285714285698</v>
      </c>
      <c r="H20" s="18">
        <f t="shared" si="5"/>
        <v>-0.55555555555555558</v>
      </c>
    </row>
    <row r="32" spans="2:11" x14ac:dyDescent="0.2">
      <c r="D32" s="3"/>
      <c r="E32" s="3"/>
      <c r="F32" s="3"/>
      <c r="G32" s="3"/>
      <c r="H32" s="3"/>
      <c r="I32" s="3"/>
      <c r="J32" s="3"/>
      <c r="K32" s="3"/>
    </row>
    <row r="33" spans="3:11" x14ac:dyDescent="0.2">
      <c r="D33" s="3"/>
      <c r="E33" s="3"/>
      <c r="F33" s="3"/>
      <c r="G33" s="3"/>
      <c r="H33" s="3"/>
      <c r="I33" s="3"/>
      <c r="J33" s="3"/>
      <c r="K33" s="3"/>
    </row>
    <row r="34" spans="3:11" x14ac:dyDescent="0.2">
      <c r="D34" s="3"/>
      <c r="E34" s="1"/>
      <c r="F34" s="1"/>
      <c r="G34" s="1"/>
      <c r="H34" s="1"/>
      <c r="I34" s="1"/>
      <c r="J34" s="1"/>
      <c r="K34" s="1"/>
    </row>
    <row r="38" spans="3:11" x14ac:dyDescent="0.2">
      <c r="C38" s="3"/>
      <c r="D38" s="3"/>
      <c r="E38" s="3"/>
      <c r="F38" s="3"/>
      <c r="G38" s="3"/>
      <c r="H38" s="3"/>
    </row>
    <row r="39" spans="3:11" x14ac:dyDescent="0.2">
      <c r="C39" s="1"/>
      <c r="D39" s="1"/>
      <c r="E39" s="1"/>
      <c r="F39" s="1"/>
      <c r="G39" s="1"/>
      <c r="H39" s="1"/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4C86-79D5-764A-998A-7BC91E81A882}">
  <sheetPr>
    <tabColor theme="9" tint="0.59999389629810485"/>
  </sheetPr>
  <dimension ref="B2:E67"/>
  <sheetViews>
    <sheetView showGridLines="0" tabSelected="1" workbookViewId="0">
      <selection activeCell="H30" sqref="H30"/>
    </sheetView>
  </sheetViews>
  <sheetFormatPr baseColWidth="10" defaultColWidth="11" defaultRowHeight="16" x14ac:dyDescent="0.2"/>
  <cols>
    <col min="3" max="3" width="45" customWidth="1"/>
    <col min="4" max="4" width="21" customWidth="1"/>
  </cols>
  <sheetData>
    <row r="2" spans="2:5" ht="17" thickBot="1" x14ac:dyDescent="0.25">
      <c r="B2" s="7">
        <v>2008</v>
      </c>
      <c r="C2" s="8"/>
      <c r="D2" s="8"/>
    </row>
    <row r="3" spans="2:5" x14ac:dyDescent="0.2">
      <c r="B3" s="32" t="s">
        <v>15</v>
      </c>
      <c r="C3" s="33" t="s">
        <v>29</v>
      </c>
      <c r="D3" s="34">
        <v>1000000</v>
      </c>
      <c r="E3" s="2"/>
    </row>
    <row r="4" spans="2:5" x14ac:dyDescent="0.2">
      <c r="B4" s="35" t="s">
        <v>16</v>
      </c>
      <c r="C4" s="36" t="s">
        <v>30</v>
      </c>
      <c r="D4" s="37">
        <v>900000</v>
      </c>
      <c r="E4" s="2"/>
    </row>
    <row r="5" spans="2:5" x14ac:dyDescent="0.2">
      <c r="B5" s="35" t="s">
        <v>17</v>
      </c>
      <c r="C5" s="36"/>
      <c r="D5" s="37">
        <f>D3-D4</f>
        <v>100000</v>
      </c>
      <c r="E5" s="2"/>
    </row>
    <row r="6" spans="2:5" x14ac:dyDescent="0.2">
      <c r="B6" s="24"/>
      <c r="C6" s="25"/>
      <c r="D6" s="26"/>
    </row>
    <row r="7" spans="2:5" x14ac:dyDescent="0.2">
      <c r="B7" s="24" t="s">
        <v>18</v>
      </c>
      <c r="C7" s="25"/>
      <c r="D7" s="26"/>
    </row>
    <row r="8" spans="2:5" x14ac:dyDescent="0.2">
      <c r="B8" s="24"/>
      <c r="C8" s="25"/>
      <c r="D8" s="26"/>
    </row>
    <row r="9" spans="2:5" x14ac:dyDescent="0.2">
      <c r="B9" s="38" t="s">
        <v>15</v>
      </c>
      <c r="C9" s="39" t="s">
        <v>31</v>
      </c>
      <c r="D9" s="37">
        <f>D3*1.6071</f>
        <v>1607100</v>
      </c>
    </row>
    <row r="10" spans="2:5" x14ac:dyDescent="0.2">
      <c r="B10" s="38" t="s">
        <v>19</v>
      </c>
      <c r="C10" s="40"/>
      <c r="D10" s="37">
        <f>D4</f>
        <v>900000</v>
      </c>
    </row>
    <row r="11" spans="2:5" x14ac:dyDescent="0.2">
      <c r="B11" s="38" t="s">
        <v>17</v>
      </c>
      <c r="C11" s="40"/>
      <c r="D11" s="37">
        <f>D9-D10</f>
        <v>707100</v>
      </c>
    </row>
    <row r="12" spans="2:5" x14ac:dyDescent="0.2">
      <c r="B12" s="24"/>
      <c r="C12" s="25"/>
      <c r="D12" s="26"/>
    </row>
    <row r="13" spans="2:5" x14ac:dyDescent="0.2">
      <c r="B13" s="24" t="s">
        <v>20</v>
      </c>
      <c r="C13" s="25"/>
      <c r="D13" s="26"/>
    </row>
    <row r="14" spans="2:5" x14ac:dyDescent="0.2">
      <c r="B14" s="24"/>
      <c r="C14" s="25"/>
      <c r="D14" s="26"/>
    </row>
    <row r="15" spans="2:5" x14ac:dyDescent="0.2">
      <c r="B15" s="45" t="s">
        <v>34</v>
      </c>
      <c r="C15" s="25"/>
      <c r="D15" s="43">
        <f>(D11-D5)/D5</f>
        <v>6.0709999999999997</v>
      </c>
    </row>
    <row r="16" spans="2:5" x14ac:dyDescent="0.2">
      <c r="B16" s="24"/>
      <c r="C16" s="25"/>
      <c r="D16" s="27"/>
    </row>
    <row r="17" spans="2:4" x14ac:dyDescent="0.2">
      <c r="B17" s="24" t="s">
        <v>21</v>
      </c>
      <c r="C17" s="25"/>
      <c r="D17" s="26"/>
    </row>
    <row r="18" spans="2:4" x14ac:dyDescent="0.2">
      <c r="B18" s="24"/>
      <c r="C18" s="25"/>
      <c r="D18" s="26"/>
    </row>
    <row r="19" spans="2:4" x14ac:dyDescent="0.2">
      <c r="B19" s="38" t="s">
        <v>15</v>
      </c>
      <c r="C19" s="40" t="s">
        <v>29</v>
      </c>
      <c r="D19" s="37">
        <f>D3</f>
        <v>1000000</v>
      </c>
    </row>
    <row r="20" spans="2:4" x14ac:dyDescent="0.2">
      <c r="B20" s="38" t="s">
        <v>19</v>
      </c>
      <c r="C20" s="40" t="s">
        <v>32</v>
      </c>
      <c r="D20" s="37">
        <v>950000</v>
      </c>
    </row>
    <row r="21" spans="2:4" x14ac:dyDescent="0.2">
      <c r="B21" s="38" t="s">
        <v>17</v>
      </c>
      <c r="C21" s="40"/>
      <c r="D21" s="37">
        <f>D19-D20</f>
        <v>50000</v>
      </c>
    </row>
    <row r="22" spans="2:4" x14ac:dyDescent="0.2">
      <c r="B22" s="24"/>
      <c r="C22" s="25"/>
      <c r="D22" s="26"/>
    </row>
    <row r="23" spans="2:4" x14ac:dyDescent="0.2">
      <c r="B23" s="24" t="s">
        <v>18</v>
      </c>
      <c r="C23" s="25"/>
      <c r="D23" s="26"/>
    </row>
    <row r="24" spans="2:4" x14ac:dyDescent="0.2">
      <c r="B24" s="24"/>
      <c r="C24" s="25"/>
      <c r="D24" s="26"/>
    </row>
    <row r="25" spans="2:4" x14ac:dyDescent="0.2">
      <c r="B25" s="38" t="s">
        <v>15</v>
      </c>
      <c r="C25" s="39"/>
      <c r="D25" s="37">
        <f>D9</f>
        <v>1607100</v>
      </c>
    </row>
    <row r="26" spans="2:4" x14ac:dyDescent="0.2">
      <c r="B26" s="38" t="s">
        <v>16</v>
      </c>
      <c r="C26" s="40"/>
      <c r="D26" s="37">
        <f>D20</f>
        <v>950000</v>
      </c>
    </row>
    <row r="27" spans="2:4" x14ac:dyDescent="0.2">
      <c r="B27" s="38" t="s">
        <v>17</v>
      </c>
      <c r="C27" s="40"/>
      <c r="D27" s="37">
        <f>D25-D26</f>
        <v>657100</v>
      </c>
    </row>
    <row r="28" spans="2:4" x14ac:dyDescent="0.2">
      <c r="B28" s="24"/>
      <c r="C28" s="25"/>
      <c r="D28" s="26"/>
    </row>
    <row r="29" spans="2:4" x14ac:dyDescent="0.2">
      <c r="B29" s="24" t="s">
        <v>22</v>
      </c>
      <c r="C29" s="25"/>
      <c r="D29" s="26"/>
    </row>
    <row r="30" spans="2:4" ht="17" thickBot="1" x14ac:dyDescent="0.25">
      <c r="B30" s="44" t="s">
        <v>34</v>
      </c>
      <c r="C30" s="28"/>
      <c r="D30" s="42">
        <f>(D27-D21)/D21</f>
        <v>12.141999999999999</v>
      </c>
    </row>
    <row r="31" spans="2:4" x14ac:dyDescent="0.2">
      <c r="B31" s="10"/>
      <c r="C31" s="8"/>
      <c r="D31" s="11"/>
    </row>
    <row r="32" spans="2:4" ht="17" thickBot="1" x14ac:dyDescent="0.25">
      <c r="B32" s="12">
        <v>2009</v>
      </c>
      <c r="C32" s="8"/>
      <c r="D32" s="8"/>
    </row>
    <row r="33" spans="2:4" x14ac:dyDescent="0.2">
      <c r="B33" s="29" t="s">
        <v>23</v>
      </c>
      <c r="C33" s="30"/>
      <c r="D33" s="31"/>
    </row>
    <row r="34" spans="2:4" x14ac:dyDescent="0.2">
      <c r="B34" s="24"/>
      <c r="C34" s="25"/>
      <c r="D34" s="26"/>
    </row>
    <row r="35" spans="2:4" x14ac:dyDescent="0.2">
      <c r="B35" s="38" t="s">
        <v>15</v>
      </c>
      <c r="C35" s="39"/>
      <c r="D35" s="37">
        <f>1000000</f>
        <v>1000000</v>
      </c>
    </row>
    <row r="36" spans="2:4" x14ac:dyDescent="0.2">
      <c r="B36" s="38" t="s">
        <v>19</v>
      </c>
      <c r="C36" s="40"/>
      <c r="D36" s="37">
        <f>D10</f>
        <v>900000</v>
      </c>
    </row>
    <row r="37" spans="2:4" x14ac:dyDescent="0.2">
      <c r="B37" s="38" t="s">
        <v>24</v>
      </c>
      <c r="C37" s="40"/>
      <c r="D37" s="37">
        <f>D35-D36</f>
        <v>100000</v>
      </c>
    </row>
    <row r="38" spans="2:4" x14ac:dyDescent="0.2">
      <c r="B38" s="24"/>
      <c r="C38" s="25"/>
      <c r="D38" s="26"/>
    </row>
    <row r="39" spans="2:4" x14ac:dyDescent="0.2">
      <c r="B39" s="24" t="s">
        <v>25</v>
      </c>
      <c r="C39" s="25"/>
      <c r="D39" s="26"/>
    </row>
    <row r="40" spans="2:4" x14ac:dyDescent="0.2">
      <c r="B40" s="24"/>
      <c r="C40" s="25"/>
      <c r="D40" s="26"/>
    </row>
    <row r="41" spans="2:4" x14ac:dyDescent="0.2">
      <c r="B41" s="38" t="s">
        <v>15</v>
      </c>
      <c r="C41" s="40" t="s">
        <v>33</v>
      </c>
      <c r="D41" s="37">
        <v>444400</v>
      </c>
    </row>
    <row r="42" spans="2:4" x14ac:dyDescent="0.2">
      <c r="B42" s="38" t="s">
        <v>19</v>
      </c>
      <c r="C42" s="40"/>
      <c r="D42" s="37">
        <f>D36</f>
        <v>900000</v>
      </c>
    </row>
    <row r="43" spans="2:4" x14ac:dyDescent="0.2">
      <c r="B43" s="38" t="s">
        <v>17</v>
      </c>
      <c r="C43" s="40"/>
      <c r="D43" s="37">
        <f>D41-D42</f>
        <v>-455600</v>
      </c>
    </row>
    <row r="44" spans="2:4" x14ac:dyDescent="0.2">
      <c r="B44" s="24"/>
      <c r="C44" s="25"/>
      <c r="D44" s="26"/>
    </row>
    <row r="45" spans="2:4" x14ac:dyDescent="0.2">
      <c r="B45" s="24" t="s">
        <v>26</v>
      </c>
      <c r="C45" s="25"/>
      <c r="D45" s="26"/>
    </row>
    <row r="46" spans="2:4" x14ac:dyDescent="0.2">
      <c r="B46" s="24"/>
      <c r="C46" s="25"/>
      <c r="D46" s="26"/>
    </row>
    <row r="47" spans="2:4" x14ac:dyDescent="0.2">
      <c r="B47" s="45" t="s">
        <v>34</v>
      </c>
      <c r="C47" s="25"/>
      <c r="D47" s="43">
        <f>(D43-D37)/D37</f>
        <v>-5.556</v>
      </c>
    </row>
    <row r="48" spans="2:4" x14ac:dyDescent="0.2">
      <c r="B48" s="24"/>
      <c r="C48" s="25"/>
      <c r="D48" s="27"/>
    </row>
    <row r="49" spans="2:4" x14ac:dyDescent="0.2">
      <c r="B49" s="24" t="s">
        <v>27</v>
      </c>
      <c r="C49" s="25"/>
      <c r="D49" s="26"/>
    </row>
    <row r="50" spans="2:4" x14ac:dyDescent="0.2">
      <c r="B50" s="24"/>
      <c r="C50" s="25"/>
      <c r="D50" s="26"/>
    </row>
    <row r="51" spans="2:4" x14ac:dyDescent="0.2">
      <c r="B51" s="38" t="s">
        <v>15</v>
      </c>
      <c r="C51" s="40" t="s">
        <v>29</v>
      </c>
      <c r="D51" s="37">
        <v>1000000</v>
      </c>
    </row>
    <row r="52" spans="2:4" x14ac:dyDescent="0.2">
      <c r="B52" s="38" t="s">
        <v>16</v>
      </c>
      <c r="C52" s="40" t="s">
        <v>32</v>
      </c>
      <c r="D52" s="37">
        <v>950000</v>
      </c>
    </row>
    <row r="53" spans="2:4" x14ac:dyDescent="0.2">
      <c r="B53" s="38" t="s">
        <v>17</v>
      </c>
      <c r="C53" s="40"/>
      <c r="D53" s="37">
        <f>D51-D52</f>
        <v>50000</v>
      </c>
    </row>
    <row r="54" spans="2:4" x14ac:dyDescent="0.2">
      <c r="B54" s="24"/>
      <c r="C54" s="25"/>
      <c r="D54" s="26"/>
    </row>
    <row r="55" spans="2:4" x14ac:dyDescent="0.2">
      <c r="B55" s="24" t="s">
        <v>25</v>
      </c>
      <c r="C55" s="25"/>
      <c r="D55" s="26"/>
    </row>
    <row r="56" spans="2:4" x14ac:dyDescent="0.2">
      <c r="B56" s="24"/>
      <c r="C56" s="25"/>
      <c r="D56" s="26"/>
    </row>
    <row r="57" spans="2:4" x14ac:dyDescent="0.2">
      <c r="B57" s="38" t="s">
        <v>15</v>
      </c>
      <c r="C57" s="39"/>
      <c r="D57" s="41">
        <f>D41</f>
        <v>444400</v>
      </c>
    </row>
    <row r="58" spans="2:4" x14ac:dyDescent="0.2">
      <c r="B58" s="38" t="s">
        <v>19</v>
      </c>
      <c r="C58" s="40"/>
      <c r="D58" s="37">
        <f>D52</f>
        <v>950000</v>
      </c>
    </row>
    <row r="59" spans="2:4" x14ac:dyDescent="0.2">
      <c r="B59" s="38" t="s">
        <v>24</v>
      </c>
      <c r="C59" s="40"/>
      <c r="D59" s="37">
        <f>D57-D58</f>
        <v>-505600</v>
      </c>
    </row>
    <row r="60" spans="2:4" x14ac:dyDescent="0.2">
      <c r="B60" s="24"/>
      <c r="C60" s="25"/>
      <c r="D60" s="26"/>
    </row>
    <row r="61" spans="2:4" x14ac:dyDescent="0.2">
      <c r="B61" s="24" t="s">
        <v>28</v>
      </c>
      <c r="C61" s="25"/>
      <c r="D61" s="26"/>
    </row>
    <row r="62" spans="2:4" ht="17" thickBot="1" x14ac:dyDescent="0.25">
      <c r="B62" s="44" t="s">
        <v>34</v>
      </c>
      <c r="C62" s="28"/>
      <c r="D62" s="42">
        <f>(D59-D53)/D53</f>
        <v>-11.112</v>
      </c>
    </row>
    <row r="63" spans="2:4" x14ac:dyDescent="0.2">
      <c r="B63" s="6"/>
    </row>
    <row r="64" spans="2:4" x14ac:dyDescent="0.2">
      <c r="B64" s="5"/>
    </row>
    <row r="65" spans="2:2" x14ac:dyDescent="0.2">
      <c r="B65" s="5"/>
    </row>
    <row r="66" spans="2:2" x14ac:dyDescent="0.2">
      <c r="B66" s="5"/>
    </row>
    <row r="67" spans="2:2" x14ac:dyDescent="0.2">
      <c r="B67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9DC2-D604-9B4E-A29D-E8CED04ABAE6}">
  <sheetPr>
    <tabColor theme="5" tint="0.59999389629810485"/>
  </sheetPr>
  <dimension ref="A1:S4"/>
  <sheetViews>
    <sheetView showGridLines="0" workbookViewId="0">
      <selection activeCell="P8" sqref="P8"/>
    </sheetView>
  </sheetViews>
  <sheetFormatPr baseColWidth="10" defaultColWidth="11" defaultRowHeight="16" x14ac:dyDescent="0.2"/>
  <cols>
    <col min="1" max="1" width="6.6640625" customWidth="1"/>
  </cols>
  <sheetData>
    <row r="1" spans="1:19" x14ac:dyDescent="0.2">
      <c r="A1" s="9"/>
    </row>
    <row r="2" spans="1:19" s="8" customFormat="1" x14ac:dyDescent="0.2">
      <c r="A2" s="13"/>
      <c r="B2" s="15" t="s">
        <v>37</v>
      </c>
      <c r="C2" s="15" t="s">
        <v>38</v>
      </c>
      <c r="D2" s="15" t="s">
        <v>39</v>
      </c>
      <c r="E2" s="15" t="s">
        <v>40</v>
      </c>
      <c r="F2" s="15" t="s">
        <v>41</v>
      </c>
      <c r="G2" s="15" t="s">
        <v>42</v>
      </c>
      <c r="H2" s="15" t="s">
        <v>43</v>
      </c>
      <c r="I2" s="15" t="s">
        <v>44</v>
      </c>
      <c r="J2" s="15" t="s">
        <v>45</v>
      </c>
      <c r="K2" s="15" t="s">
        <v>46</v>
      </c>
      <c r="L2" s="15" t="s">
        <v>47</v>
      </c>
      <c r="M2" s="15" t="s">
        <v>48</v>
      </c>
      <c r="N2" s="15" t="s">
        <v>49</v>
      </c>
      <c r="O2" s="15" t="s">
        <v>50</v>
      </c>
      <c r="P2" s="15" t="s">
        <v>51</v>
      </c>
      <c r="Q2" s="15" t="s">
        <v>52</v>
      </c>
      <c r="R2" s="15" t="s">
        <v>53</v>
      </c>
      <c r="S2" s="15" t="s">
        <v>54</v>
      </c>
    </row>
    <row r="3" spans="1:19" x14ac:dyDescent="0.2">
      <c r="A3" s="14"/>
      <c r="B3" s="15">
        <v>1200</v>
      </c>
      <c r="C3" s="15">
        <v>1275</v>
      </c>
      <c r="D3" s="15">
        <v>1350</v>
      </c>
      <c r="E3" s="15">
        <v>2800</v>
      </c>
      <c r="F3" s="15">
        <v>4500</v>
      </c>
      <c r="G3" s="15">
        <v>2000</v>
      </c>
      <c r="H3" s="15">
        <v>1400</v>
      </c>
      <c r="I3" s="15">
        <v>1510</v>
      </c>
      <c r="J3" s="15">
        <v>1555</v>
      </c>
      <c r="K3" s="15">
        <v>1915</v>
      </c>
      <c r="L3" s="15">
        <v>2290</v>
      </c>
      <c r="M3" s="15">
        <v>2180</v>
      </c>
      <c r="N3" s="15">
        <v>2270</v>
      </c>
      <c r="O3" s="15">
        <v>2050</v>
      </c>
      <c r="P3" s="15">
        <v>1850</v>
      </c>
      <c r="Q3" s="15">
        <v>1950</v>
      </c>
      <c r="R3" s="15">
        <v>1860</v>
      </c>
      <c r="S3" s="15">
        <v>1755</v>
      </c>
    </row>
    <row r="4" spans="1:19" x14ac:dyDescent="0.2">
      <c r="A4" s="9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Tables 8.1, 8.2</vt:lpstr>
      <vt:lpstr>Box 8.1</vt:lpstr>
      <vt:lpstr>Figure 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Baum</dc:creator>
  <cp:lastModifiedBy>Andrew Baum</cp:lastModifiedBy>
  <dcterms:created xsi:type="dcterms:W3CDTF">2021-12-17T08:41:05Z</dcterms:created>
  <dcterms:modified xsi:type="dcterms:W3CDTF">2022-07-11T06:57:50Z</dcterms:modified>
</cp:coreProperties>
</file>